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 - úprava toku" sheetId="2" r:id="rId2"/>
    <sheet name="VON - vedlejší a ostatní ...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'SO-01 - úprava toku'!$C$119:$K$223</definedName>
    <definedName name="_xlnm.Print_Area" localSheetId="1">'SO-01 - úprava toku'!$C$4:$J$76,'SO-01 - úprava toku'!$C$82:$J$101,'SO-01 - úprava toku'!$C$107:$K$223</definedName>
    <definedName name="_xlnm.Print_Titles" localSheetId="1">'SO-01 - úprava toku'!$119:$119</definedName>
    <definedName name="_xlnm._FilterDatabase" localSheetId="2" hidden="1">'VON - vedlejší a ostatní ...'!$C$122:$K$146</definedName>
    <definedName name="_xlnm.Print_Area" localSheetId="2">'VON - vedlejší a ostatní ...'!$C$4:$J$76,'VON - vedlejší a ostatní ...'!$C$82:$J$104,'VON - vedlejší a ostatní ...'!$C$110:$K$146</definedName>
    <definedName name="_xlnm.Print_Titles" localSheetId="2">'VON - vedlejší a ostatní ...'!$122:$122</definedName>
    <definedName name="_xlnm.Print_Area" localSheetId="3">'Seznam figur'!$C$4:$G$32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45"/>
  <c r="BH145"/>
  <c r="BG145"/>
  <c r="BF145"/>
  <c r="T145"/>
  <c r="T144"/>
  <c r="R145"/>
  <c r="R144"/>
  <c r="P145"/>
  <c r="P144"/>
  <c r="BI142"/>
  <c r="BH142"/>
  <c r="BG142"/>
  <c r="BF142"/>
  <c r="T142"/>
  <c r="T141"/>
  <c r="R142"/>
  <c r="R141"/>
  <c r="P142"/>
  <c r="P141"/>
  <c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T128"/>
  <c r="R129"/>
  <c r="R128"/>
  <c r="P129"/>
  <c r="P128"/>
  <c r="BI126"/>
  <c r="BH126"/>
  <c r="BG126"/>
  <c r="BF126"/>
  <c r="T126"/>
  <c r="T125"/>
  <c r="R126"/>
  <c r="R125"/>
  <c r="P126"/>
  <c r="P125"/>
  <c r="J120"/>
  <c r="F117"/>
  <c r="E115"/>
  <c r="J92"/>
  <c r="F89"/>
  <c r="E87"/>
  <c r="J21"/>
  <c r="E21"/>
  <c r="J119"/>
  <c r="J20"/>
  <c r="J18"/>
  <c r="E18"/>
  <c r="F120"/>
  <c r="J17"/>
  <c r="J15"/>
  <c r="E15"/>
  <c r="F91"/>
  <c r="J14"/>
  <c r="J12"/>
  <c r="J117"/>
  <c r="E7"/>
  <c r="E85"/>
  <c i="2" r="J37"/>
  <c r="J36"/>
  <c i="1" r="AY95"/>
  <c i="2" r="J35"/>
  <c i="1" r="AX95"/>
  <c i="2" r="BI222"/>
  <c r="BH222"/>
  <c r="BG222"/>
  <c r="BF222"/>
  <c r="T222"/>
  <c r="T221"/>
  <c r="R222"/>
  <c r="R221"/>
  <c r="P222"/>
  <c r="P221"/>
  <c r="BI219"/>
  <c r="BH219"/>
  <c r="BG219"/>
  <c r="BF219"/>
  <c r="T219"/>
  <c r="R219"/>
  <c r="P219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5"/>
  <c r="BH195"/>
  <c r="BG195"/>
  <c r="BF195"/>
  <c r="T195"/>
  <c r="R195"/>
  <c r="P195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3"/>
  <c r="BH163"/>
  <c r="BG163"/>
  <c r="BF163"/>
  <c r="T163"/>
  <c r="R163"/>
  <c r="P163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F114"/>
  <c r="E112"/>
  <c r="J92"/>
  <c r="F89"/>
  <c r="E87"/>
  <c r="J21"/>
  <c r="E21"/>
  <c r="J116"/>
  <c r="J20"/>
  <c r="J18"/>
  <c r="E18"/>
  <c r="F117"/>
  <c r="J17"/>
  <c r="J15"/>
  <c r="E15"/>
  <c r="F91"/>
  <c r="J14"/>
  <c r="J12"/>
  <c r="J114"/>
  <c r="E7"/>
  <c r="E110"/>
  <c i="1" r="L90"/>
  <c r="AM90"/>
  <c r="AM89"/>
  <c r="L89"/>
  <c r="AM87"/>
  <c r="L87"/>
  <c r="L85"/>
  <c r="L84"/>
  <c i="2" r="BK222"/>
  <c r="BK133"/>
  <c r="J207"/>
  <c r="J158"/>
  <c r="BK219"/>
  <c r="J184"/>
  <c r="BK131"/>
  <c r="J176"/>
  <c r="BK178"/>
  <c r="J211"/>
  <c r="BK163"/>
  <c r="J125"/>
  <c i="3" r="J145"/>
  <c r="J142"/>
  <c r="BK126"/>
  <c i="2" r="BK181"/>
  <c r="J222"/>
  <c r="J181"/>
  <c r="J138"/>
  <c r="BK207"/>
  <c r="J163"/>
  <c r="J200"/>
  <c r="BK154"/>
  <c r="BK170"/>
  <c r="BK173"/>
  <c r="J143"/>
  <c i="3" r="BK136"/>
  <c r="BK142"/>
  <c r="J139"/>
  <c r="J136"/>
  <c i="2" r="BK205"/>
  <c r="BK123"/>
  <c r="J205"/>
  <c r="J127"/>
  <c r="J195"/>
  <c r="BK148"/>
  <c r="J123"/>
  <c r="BK156"/>
  <c r="J131"/>
  <c r="BK184"/>
  <c r="BK150"/>
  <c i="3" r="J126"/>
  <c r="J134"/>
  <c r="BK129"/>
  <c i="2" r="J152"/>
  <c r="J209"/>
  <c r="BK143"/>
  <c r="BK214"/>
  <c r="J170"/>
  <c r="BK127"/>
  <c r="J178"/>
  <c r="BK195"/>
  <c r="J133"/>
  <c r="BK200"/>
  <c r="BK129"/>
  <c i="3" r="BK134"/>
  <c r="J129"/>
  <c r="BK145"/>
  <c i="2" r="J203"/>
  <c i="1" r="AS94"/>
  <c i="2" r="BK176"/>
  <c r="BK138"/>
  <c r="J214"/>
  <c r="BK125"/>
  <c r="BK152"/>
  <c r="BK209"/>
  <c r="J148"/>
  <c i="3" r="BK132"/>
  <c r="BK139"/>
  <c r="J132"/>
  <c i="2" r="J189"/>
  <c r="BK211"/>
  <c r="J173"/>
  <c r="J129"/>
  <c r="BK203"/>
  <c r="BK158"/>
  <c r="J219"/>
  <c r="J150"/>
  <c r="J156"/>
  <c r="BK189"/>
  <c r="J154"/>
  <c i="3" r="J34"/>
  <c i="2" l="1" r="T122"/>
  <c r="T121"/>
  <c r="T120"/>
  <c r="T213"/>
  <c i="3" r="T131"/>
  <c r="T124"/>
  <c r="T123"/>
  <c i="2" r="BK122"/>
  <c r="J122"/>
  <c r="J98"/>
  <c r="BK213"/>
  <c r="J213"/>
  <c r="J99"/>
  <c i="3" r="R131"/>
  <c r="R124"/>
  <c r="R123"/>
  <c i="2" r="P122"/>
  <c r="P121"/>
  <c r="P120"/>
  <c i="1" r="AU95"/>
  <c i="2" r="R213"/>
  <c i="3" r="BK131"/>
  <c r="J131"/>
  <c r="J100"/>
  <c r="P131"/>
  <c r="P124"/>
  <c r="P123"/>
  <c i="1" r="AU96"/>
  <c i="2" r="R122"/>
  <c r="R121"/>
  <c r="R120"/>
  <c r="P213"/>
  <c i="3" r="BK141"/>
  <c r="J141"/>
  <c r="J102"/>
  <c r="BK125"/>
  <c r="J125"/>
  <c r="J98"/>
  <c i="2" r="BK221"/>
  <c r="J221"/>
  <c r="J100"/>
  <c i="3" r="BK128"/>
  <c r="J128"/>
  <c r="J99"/>
  <c r="BK138"/>
  <c r="J138"/>
  <c r="J101"/>
  <c r="BK144"/>
  <c r="J144"/>
  <c r="J103"/>
  <c r="J91"/>
  <c r="E113"/>
  <c r="F119"/>
  <c r="BE129"/>
  <c r="BE132"/>
  <c r="BE136"/>
  <c i="2" r="BK121"/>
  <c r="BK120"/>
  <c r="J120"/>
  <c i="3" r="F92"/>
  <c r="BE134"/>
  <c r="BE139"/>
  <c r="BE145"/>
  <c r="J89"/>
  <c r="BE126"/>
  <c r="BE142"/>
  <c i="1" r="AW96"/>
  <c i="2" r="E85"/>
  <c r="J89"/>
  <c r="BE127"/>
  <c r="BE131"/>
  <c r="BE138"/>
  <c r="BE152"/>
  <c r="BE181"/>
  <c r="BE195"/>
  <c r="BE214"/>
  <c r="J91"/>
  <c r="BE129"/>
  <c r="BE150"/>
  <c r="BE163"/>
  <c r="BE176"/>
  <c r="BE203"/>
  <c r="F116"/>
  <c r="BE123"/>
  <c r="BE148"/>
  <c r="BE170"/>
  <c r="BE189"/>
  <c r="BE207"/>
  <c r="BE211"/>
  <c r="BE125"/>
  <c r="BE143"/>
  <c r="BE154"/>
  <c r="BE173"/>
  <c r="BE200"/>
  <c r="BE205"/>
  <c r="BE209"/>
  <c r="BE222"/>
  <c r="F92"/>
  <c r="BE133"/>
  <c r="BE156"/>
  <c r="BE178"/>
  <c r="BE184"/>
  <c r="BE219"/>
  <c r="BE158"/>
  <c r="F36"/>
  <c i="1" r="BC95"/>
  <c i="2" r="F37"/>
  <c i="1" r="BD95"/>
  <c i="2" r="J30"/>
  <c r="F34"/>
  <c i="1" r="BA95"/>
  <c i="3" r="F37"/>
  <c i="1" r="BD96"/>
  <c i="2" r="J34"/>
  <c i="1" r="AW95"/>
  <c i="2" r="F35"/>
  <c i="1" r="BB95"/>
  <c i="3" r="F36"/>
  <c i="1" r="BC96"/>
  <c i="3" r="F34"/>
  <c i="1" r="BA96"/>
  <c i="3" r="F35"/>
  <c i="1" r="BB96"/>
  <c i="3" l="1" r="BK124"/>
  <c r="J124"/>
  <c r="J97"/>
  <c i="1" r="AG95"/>
  <c i="2" r="J96"/>
  <c r="J121"/>
  <c r="J97"/>
  <c i="1" r="AU94"/>
  <c i="2" r="J33"/>
  <c i="1" r="AV95"/>
  <c r="AT95"/>
  <c r="AN95"/>
  <c i="2" r="F33"/>
  <c i="1" r="AZ95"/>
  <c r="BC94"/>
  <c r="W32"/>
  <c r="BA94"/>
  <c r="AW94"/>
  <c r="AK30"/>
  <c i="3" r="F33"/>
  <c i="1" r="AZ96"/>
  <c r="BD94"/>
  <c r="W33"/>
  <c r="BB94"/>
  <c r="W31"/>
  <c i="3" r="J33"/>
  <c i="1" r="AV96"/>
  <c r="AT96"/>
  <c i="3" l="1" r="BK123"/>
  <c r="J123"/>
  <c r="J96"/>
  <c i="2" r="J39"/>
  <c i="1" r="AZ94"/>
  <c r="W29"/>
  <c r="AX94"/>
  <c r="AY94"/>
  <c r="W30"/>
  <c i="3" l="1" r="J30"/>
  <c i="1" r="AG96"/>
  <c r="AG94"/>
  <c r="AK26"/>
  <c r="AV94"/>
  <c r="AK29"/>
  <c r="AK35"/>
  <c i="3" l="1" r="J39"/>
  <c i="1" r="AN96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<sst xmlns="http://schemas.openxmlformats.org/spreadsheetml/2006/main">
  <si>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</si>
  <si>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</si>
  <si>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</si>
  <si>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</si>
  <si>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</si>
  <si>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{5d7792b3-7f85-4f17-9a3b-74bc4893855c}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</si>
  <si>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</si>
  <si>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</si>
  <si>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</si>
  <si>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</si>
  <si>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</si>
  <si>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</si>
  <si>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</si>
  <si>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</si>
  <si>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11/25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</si>
  <si>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</si>
  <si>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</si>
  <si>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Luha - Jindřichov km 23,280 - 26,700</t>
  </si>
  <si>
    <t>KSO:</t>
  </si>
  <si>
    <t>CC-CZ:</t>
  </si>
  <si>
    <t>Místo:</t>
  </si>
  <si>
    <t>Jindřichov</t>
  </si>
  <si>
    <t>Datum:</t>
  </si>
  <si>
    <t>5. 6. 2025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</si>
  <si>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</si>
  <si>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</si>
  <si>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</si>
  <si>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</si>
  <si>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</si>
  <si>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</si>
  <si>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</si>
  <si>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</si>
  <si>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</si>
  <si>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Ing. Jiří Skalník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</si>
  <si>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</si>
  <si>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</si>
  <si>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</si>
  <si>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</si>
  <si>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</si>
  <si>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</si>
  <si>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</si>
  <si>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</si>
  <si>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</si>
  <si>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</si>
  <si>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</si>
  <si>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</si>
  <si>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</si>
  <si>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</si>
  <si>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</si>
  <si>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</si>
  <si>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</si>
  <si>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</si>
  <si>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</si>
  <si>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</si>
  <si>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</si>
  <si>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</si>
  <si>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</si>
  <si>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</si>
  <si>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</si>
  <si>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</si>
  <si>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</si>
  <si>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</si>
  <si>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</si>
  <si>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</si>
  <si>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</si>
  <si>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</si>
  <si>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</si>
  <si>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</si>
  <si>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</si>
  <si>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</si>
  <si>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</si>
  <si>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</si>
  <si>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</si>
  <si>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</si>
  <si>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</si>
  <si>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</si>
  <si>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</si>
  <si>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</si>
  <si>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</si>
  <si>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</si>
  <si>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</si>
  <si>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úprava toku</t>
  </si>
  <si>
    <t>STA</t>
  </si>
  <si>
    <t>1</t>
  </si>
  <si>
    <t>{a29fc167-60ab-4361-bdce-f3ab72990614}</t>
  </si>
  <si>
    <t>2</t>
  </si>
  <si>
    <t>VON</t>
  </si>
  <si>
    <t>vedlejší a ostatní náklady</t>
  </si>
  <si>
    <t>{885f11e2-c47e-4092-8a03-3cedbaf9164b}</t>
  </si>
  <si>
    <t>ručně</t>
  </si>
  <si>
    <t>odkopávky - ručně</t>
  </si>
  <si>
    <t>m3</t>
  </si>
  <si>
    <t>139,8</t>
  </si>
  <si>
    <t>strojně</t>
  </si>
  <si>
    <t>odkopávky strojně</t>
  </si>
  <si>
    <t>431,8</t>
  </si>
  <si>
    <t>KRYCÍ LIST SOUPISU PRACÍ</t>
  </si>
  <si>
    <t>Objekt:</t>
  </si>
  <si>
    <t>SO-01 - úprava toku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</si>
  <si>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</si>
  <si>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</si>
  <si>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</si>
  <si>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</si>
  <si>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</si>
  <si>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</si>
  <si>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</si>
  <si>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</si>
  <si>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</si>
  <si>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</si>
  <si>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</si>
  <si>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</si>
  <si>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</si>
  <si>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</si>
  <si>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</si>
  <si>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</si>
  <si>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</si>
  <si>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</si>
  <si>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</si>
  <si>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</si>
  <si>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</si>
  <si>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</si>
  <si>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</si>
  <si>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</si>
  <si>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</si>
  <si>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</si>
  <si>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</si>
  <si>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112251101</t>
  </si>
  <si>
    <t>Odstranění pařezů průměru přes 100 do 300 mm</t>
  </si>
  <si>
    <t>kus</t>
  </si>
  <si>
    <t>CS ÚRS 2025 01</t>
  </si>
  <si>
    <t>4</t>
  </si>
  <si>
    <t>1942687756</t>
  </si>
  <si>
    <t>PP</t>
  </si>
  <si>
    <t>Odstranění pařezů strojně s jejich vykopáním nebo vytrháním průměru přes 100 do 300 mm</t>
  </si>
  <si>
    <t>112251102</t>
  </si>
  <si>
    <t>Odstranění pařezů průměru přes 300 do 500 mm</t>
  </si>
  <si>
    <t>-1528723875</t>
  </si>
  <si>
    <t>Odstranění pařezů strojně s jejich vykopáním nebo vytrháním průměru přes 300 do 500 mm</t>
  </si>
  <si>
    <t>3</t>
  </si>
  <si>
    <t>112251103</t>
  </si>
  <si>
    <t>Odstranění pařezů průměru přes 500 do 700 mm</t>
  </si>
  <si>
    <t>1705750301</t>
  </si>
  <si>
    <t>Odstranění pařezů strojně s jejich vykopáním nebo vytrháním průměru přes 500 do 700 mm</t>
  </si>
  <si>
    <t>112251104</t>
  </si>
  <si>
    <t>Odstranění pařezů průměru přes 700 do 900 mm</t>
  </si>
  <si>
    <t>-1789958171</t>
  </si>
  <si>
    <t>Odstranění pařezů strojně s jejich vykopáním nebo vytrháním průměru přes 700 do 900 mm</t>
  </si>
  <si>
    <t>5</t>
  </si>
  <si>
    <t>112251105</t>
  </si>
  <si>
    <t>Odstranění pařezů průměru přes 900 do 1100 mm</t>
  </si>
  <si>
    <t>-1589951505</t>
  </si>
  <si>
    <t>Odstranění pařezů strojně s jejich vykopáním nebo vytrháním průměru přes 900 do 1100 mm</t>
  </si>
  <si>
    <t>6</t>
  </si>
  <si>
    <t>122151104</t>
  </si>
  <si>
    <t>Odkopávky a prokopávky nezapažené v hornině třídy těžitelnosti I skupiny 1 a 2 objem do 500 m3 strojně</t>
  </si>
  <si>
    <t>320949793</t>
  </si>
  <si>
    <t>Odkopávky a prokopávky nezapažené strojně v hornině třídy těžitelnosti I skupiny 1 a 2 přes 100 do 500 m3</t>
  </si>
  <si>
    <t>VV</t>
  </si>
  <si>
    <t>viz tabulka výměr</t>
  </si>
  <si>
    <t>Součet</t>
  </si>
  <si>
    <t>7</t>
  </si>
  <si>
    <t>122211101</t>
  </si>
  <si>
    <t>Odkopávky a prokopávky v hornině třídy těžitelnosti I, skupiny 3 ručně</t>
  </si>
  <si>
    <t>-529145745</t>
  </si>
  <si>
    <t>Odkopávky a prokopávky ručně zapažené i nezapažené v hornině třídy těžitelnosti I skupiny 3</t>
  </si>
  <si>
    <t>8</t>
  </si>
  <si>
    <t>161151103</t>
  </si>
  <si>
    <t>Svislé přemístění výkopku z horniny třídy těžitelnosti I skupiny 1 až 3 hl výkopu přes 4 do 8 m</t>
  </si>
  <si>
    <t>-1949038692</t>
  </si>
  <si>
    <t>Svislé přemístění výkopku strojně bez naložení do dopravní nádoby avšak s vyprázdněním dopravní nádoby na hromadu nebo do dopravního prostředku z horniny třídy těžitelnosti I skupiny 1 až 3 při hloubce výkopu přes 4 do 8 m</t>
  </si>
  <si>
    <t>v úseku km 23,677 - 23,754</t>
  </si>
  <si>
    <t>13,5</t>
  </si>
  <si>
    <t>9</t>
  </si>
  <si>
    <t>162201421</t>
  </si>
  <si>
    <t>Vodorovné přemístění pařezů do 1 km D přes 100 do 300 mm</t>
  </si>
  <si>
    <t>84486791</t>
  </si>
  <si>
    <t>Vodorovné přemístění větví, kmenů nebo pařezů s naložením, složením a dopravou do 1000 m pařezů kmenů, průměru přes 100 do 300 mm</t>
  </si>
  <si>
    <t>10</t>
  </si>
  <si>
    <t>162201422</t>
  </si>
  <si>
    <t>Vodorovné přemístění pařezů do 1 km D přes 300 do 500 mm</t>
  </si>
  <si>
    <t>-1258209495</t>
  </si>
  <si>
    <t>Vodorovné přemístění větví, kmenů nebo pařezů s naložením, složením a dopravou do 1000 m pařezů kmenů, průměru přes 300 do 500 mm</t>
  </si>
  <si>
    <t>11</t>
  </si>
  <si>
    <t>162201423</t>
  </si>
  <si>
    <t>Vodorovné přemístění pařezů do 1 km D přes 500 do 700 mm</t>
  </si>
  <si>
    <t>-987898985</t>
  </si>
  <si>
    <t>Vodorovné přemístění větví, kmenů nebo pařezů s naložením, složením a dopravou do 1000 m pařezů kmenů, průměru přes 500 do 700 mm</t>
  </si>
  <si>
    <t>162201424</t>
  </si>
  <si>
    <t>Vodorovné přemístění pařezů do 1 km D přes 700 do 900 mm</t>
  </si>
  <si>
    <t>-1086656750</t>
  </si>
  <si>
    <t>Vodorovné přemístění větví, kmenů nebo pařezů s naložením, složením a dopravou do 1000 m pařezů kmenů, průměru přes 700 do 900 mm</t>
  </si>
  <si>
    <t>13</t>
  </si>
  <si>
    <t>162201520</t>
  </si>
  <si>
    <t>Vodorovné přemístění pařezů do 1 km D přes 900 do 1100 mm</t>
  </si>
  <si>
    <t>-1149530617</t>
  </si>
  <si>
    <t>Vodorovné přemístění větví, kmenů nebo pařezů s naložením, složením a dopravou do 1000 m pařezů kmenů, průměru přes 900 do 1100 mm</t>
  </si>
  <si>
    <t>14</t>
  </si>
  <si>
    <t>162211311</t>
  </si>
  <si>
    <t>Vodorovné přemístění výkopku z horniny třídy těžitelnosti I skupiny 1 až 3 stavebním kolečkem do 10 m</t>
  </si>
  <si>
    <t>2872746</t>
  </si>
  <si>
    <t>Vodorovné přemístění výkopku nebo sypaniny stavebním kolečkem s vyprázdněním kolečka na hromady nebo do dopravního prostředku na vzdálenost do 10 m z horniny třídy těžitelnosti I, skupiny 1 až 3</t>
  </si>
  <si>
    <t>viz tabulka výměr - ruční těžení:</t>
  </si>
  <si>
    <t>15</t>
  </si>
  <si>
    <t>162211319</t>
  </si>
  <si>
    <t>Příplatek k vodorovnému přemístění výkopku z horniny třídy těžitelnosti I skupiny 1 až 3 stavebním kolečkem za každých dalších 10 m</t>
  </si>
  <si>
    <t>-1968910753</t>
  </si>
  <si>
    <t>Vodorovné přemístění výkopku nebo sypaniny stavebním kolečkem s vyprázdněním kolečka na hromady nebo do dopravního prostředku na vzdálenost do 10 m Příplatek za každých dalších 10 m k ceně -1311</t>
  </si>
  <si>
    <t>průměrná délka úseku s ručním težením - 90 m, těžnice 90/2 = 45 m = 4x</t>
  </si>
  <si>
    <t>ručně * 4</t>
  </si>
  <si>
    <t>v úseku km 26,213 - 26,375 od toku k silnici - 15 m = 1x</t>
  </si>
  <si>
    <t>16,2 * 1</t>
  </si>
  <si>
    <t>16</t>
  </si>
  <si>
    <t>162301971</t>
  </si>
  <si>
    <t>Příplatek k vodorovnému přemístění pařezů D přes 100 do 300 mm ZKD 1 km</t>
  </si>
  <si>
    <t>-1298377001</t>
  </si>
  <si>
    <t>Vodorovné přemístění větví, kmenů nebo pařezů s naložením, složením a dopravou Příplatek k cenám za každých dalších i započatých 1000 m přes 1000 m pařezů kmenů, průměru přes 100 do 300 mm</t>
  </si>
  <si>
    <t>4*20 'Přepočtené koeficientem množství</t>
  </si>
  <si>
    <t>17</t>
  </si>
  <si>
    <t>162301972</t>
  </si>
  <si>
    <t>Příplatek k vodorovnému přemístění pařezů D přes 300 do 500 mm ZKD 1 km</t>
  </si>
  <si>
    <t>1558053591</t>
  </si>
  <si>
    <t>Vodorovné přemístění větví, kmenů nebo pařezů s naložením, složením a dopravou Příplatek k cenám za každých dalších i započatých 1000 m přes 1000 m pařezů kmenů, průměru přes 300 do 500 mm</t>
  </si>
  <si>
    <t>11*20 'Přepočtené koeficientem množství</t>
  </si>
  <si>
    <t>18</t>
  </si>
  <si>
    <t>162301973</t>
  </si>
  <si>
    <t>Příplatek k vodorovnému přemístění pařezů D přes 500 do 700 mm ZKD 1 km</t>
  </si>
  <si>
    <t>-1052525162</t>
  </si>
  <si>
    <t>Vodorovné přemístění větví, kmenů nebo pařezů s naložením, složením a dopravou Příplatek k cenám za každých dalších i započatých 1000 m přes 1000 m pařezů kmenů, průměru přes 500 do 700 mm</t>
  </si>
  <si>
    <t>19</t>
  </si>
  <si>
    <t>162301974</t>
  </si>
  <si>
    <t>Příplatek k vodorovnému přemístění pařezů D přes 700 do 900 mm ZKD 1 km</t>
  </si>
  <si>
    <t>-2111098703</t>
  </si>
  <si>
    <t>Vodorovné přemístění větví, kmenů nebo pařezů s naložením, složením a dopravou Příplatek k cenám za každých dalších i započatých 1000 m přes 1000 m pařezů kmenů, průměru přes 700 do 900 mm</t>
  </si>
  <si>
    <t>5*20 'Přepočtené koeficientem množství</t>
  </si>
  <si>
    <t>20</t>
  </si>
  <si>
    <t>162301975</t>
  </si>
  <si>
    <t>Příplatek k vodorovnému přemístění pařezů D přes 900 do 1100 mm ZKD 1 km</t>
  </si>
  <si>
    <t>-1509431496</t>
  </si>
  <si>
    <t>Vodorovné přemístění větví, kmenů nebo pařezů s naložením, složením a dopravou Příplatek k cenám za každých dalších i započatých 1000 m přes 1000 m pařezů kmenů, průměru přes 900 do 1100 mm</t>
  </si>
  <si>
    <t>162751117</t>
  </si>
  <si>
    <t>Vodorovné přemístění přes 9 000 do 10000 m výkopku/sypaniny z horniny třídy těžitelnosti I skupiny 1 až 3</t>
  </si>
  <si>
    <t>-640014516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</si>
  <si>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</si>
  <si>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odvoz na skládku</t>
  </si>
  <si>
    <t>ručně + strojně</t>
  </si>
  <si>
    <t>22</t>
  </si>
  <si>
    <t>162751119</t>
  </si>
  <si>
    <t>Příplatek k vodorovnému přemístění výkopku/sypaniny z horniny třídy těžitelnosti I skupiny 1 až 3 ZKD 1000 m přes 10000 m</t>
  </si>
  <si>
    <t>-854776225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</si>
  <si>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</si>
  <si>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do 24 km = 14x</t>
  </si>
  <si>
    <t>571,6*14 'Přepočtené koeficientem množství</t>
  </si>
  <si>
    <t>23</t>
  </si>
  <si>
    <t>171201231</t>
  </si>
  <si>
    <t>Poplatek za uložení zeminy a kamení na recyklační skládce (skládkovné) kód odpadu 17 05 04</t>
  </si>
  <si>
    <t>t</t>
  </si>
  <si>
    <t>1668734007</t>
  </si>
  <si>
    <t>Poplatek za uložení stavebního odpadu na recyklační skládce (skládkovné) zeminy a kamení zatříděného do Katalogu odpadů pod kódem 17 05 04</t>
  </si>
  <si>
    <t>1,8 t/m3</t>
  </si>
  <si>
    <t>1,8 * (ručně + strojně)</t>
  </si>
  <si>
    <t>24</t>
  </si>
  <si>
    <t>171251201</t>
  </si>
  <si>
    <t>Uložení sypaniny na skládky nebo meziskládky</t>
  </si>
  <si>
    <t>-896358856</t>
  </si>
  <si>
    <t>Uložení sypaniny na skládky nebo meziskládky bez hutnění s upravením uložené sypaniny do předepsaného tvaru</t>
  </si>
  <si>
    <t>25</t>
  </si>
  <si>
    <t>174251201</t>
  </si>
  <si>
    <t>Zásyp jam po pařezech D pařezů do 300 mm strojně</t>
  </si>
  <si>
    <t>1554239208</t>
  </si>
  <si>
    <t>Zásyp jam po pařezech strojně výkopkem z horniny získané při dobývání pařezů s hrubým urovnáním povrchu zasypávky průměru pařezu přes 100 do 300 mm</t>
  </si>
  <si>
    <t>26</t>
  </si>
  <si>
    <t>174251202</t>
  </si>
  <si>
    <t>Zásyp jam po pařezech D pařezů přes 300 do 500 mm strojně</t>
  </si>
  <si>
    <t>782443229</t>
  </si>
  <si>
    <t>Zásyp jam po pařezech strojně výkopkem z horniny získané při dobývání pařezů s hrubým urovnáním povrchu zasypávky průměru pařezu přes 300 do 500 mm</t>
  </si>
  <si>
    <t>27</t>
  </si>
  <si>
    <t>174251203</t>
  </si>
  <si>
    <t>Zásyp jam po pařezech D pařezů přes 500 do 700 mm strojně</t>
  </si>
  <si>
    <t>-1881620209</t>
  </si>
  <si>
    <t>Zásyp jam po pařezech strojně výkopkem z horniny získané při dobývání pařezů s hrubým urovnáním povrchu zasypávky průměru pařezu přes 500 do 700 mm</t>
  </si>
  <si>
    <t>28</t>
  </si>
  <si>
    <t>174251204</t>
  </si>
  <si>
    <t>Zásyp jam po pařezech D pařezů přes 700 do 900 mm strojně</t>
  </si>
  <si>
    <t>-592328567</t>
  </si>
  <si>
    <t>Zásyp jam po pařezech strojně výkopkem z horniny získané při dobývání pařezů s hrubým urovnáním povrchu zasypávky průměru pařezu přes 700 do 900 mm</t>
  </si>
  <si>
    <t>29</t>
  </si>
  <si>
    <t>174251205</t>
  </si>
  <si>
    <t>Zásyp jam po pařezech D pařezů přes 900 do 1100 mm strojně</t>
  </si>
  <si>
    <t>-1728561073</t>
  </si>
  <si>
    <t>Zásyp jam po pařezech strojně výkopkem z horniny získané při dobývání pařezů s hrubým urovnáním povrchu zasypávky průměru pařezu přes 900 do 1100 mm</t>
  </si>
  <si>
    <t>Ostatní konstrukce a práce, bourání</t>
  </si>
  <si>
    <t>30</t>
  </si>
  <si>
    <t>911331111R</t>
  </si>
  <si>
    <t>Svodidlo ocelové jednostranné - zpětné osazení</t>
  </si>
  <si>
    <t>m</t>
  </si>
  <si>
    <t>-1083257774</t>
  </si>
  <si>
    <t>Silniční svodidlo ocelové se zaberaněním sloupků jednostranné úroveň zádržnosti N2 vzdálenosti sloupků do 2 m</t>
  </si>
  <si>
    <t>viz odstranění:</t>
  </si>
  <si>
    <t>70</t>
  </si>
  <si>
    <t>31</t>
  </si>
  <si>
    <t>966005311R</t>
  </si>
  <si>
    <t>Rozebrání a odstranění silničního svodidla s jednou pásnicí</t>
  </si>
  <si>
    <t>-701200400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</si>
  <si>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pásnicí silničního</t>
  </si>
  <si>
    <t>998</t>
  </si>
  <si>
    <t>Přesun hmot</t>
  </si>
  <si>
    <t>32</t>
  </si>
  <si>
    <t>998332011</t>
  </si>
  <si>
    <t>Přesun hmot pro úpravy vodních toků a kanály</t>
  </si>
  <si>
    <t>989694979</t>
  </si>
  <si>
    <t>Přesun hmot pro úpravy vodních toků a kanály, hráze rybníků apod. dopravní vzdálenost do 500 m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</si>
  <si>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</si>
  <si>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</si>
  <si>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</si>
  <si>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</si>
  <si>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</si>
  <si>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</si>
  <si>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</si>
  <si>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</si>
  <si>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</si>
  <si>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</si>
  <si>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</si>
  <si>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</si>
  <si>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012164000</t>
  </si>
  <si>
    <t>Vytyčení a zaměření inženýrských sítí</t>
  </si>
  <si>
    <t>kpl</t>
  </si>
  <si>
    <t>1024</t>
  </si>
  <si>
    <t>2080771968</t>
  </si>
  <si>
    <t>VRN2</t>
  </si>
  <si>
    <t>Příprava staveniště</t>
  </si>
  <si>
    <t>021203000</t>
  </si>
  <si>
    <t>Stěhování přírodních hodnot</t>
  </si>
  <si>
    <t>2091174420</t>
  </si>
  <si>
    <t>Příprava staveniště záchranné práce stěhování přírodních hodnot</t>
  </si>
  <si>
    <t>VRN3</t>
  </si>
  <si>
    <t>Zařízení staveniště</t>
  </si>
  <si>
    <t>030001000</t>
  </si>
  <si>
    <t>413664952</t>
  </si>
  <si>
    <t>032403000</t>
  </si>
  <si>
    <t>Provizorní komunikace</t>
  </si>
  <si>
    <t>-618427308</t>
  </si>
  <si>
    <t>035103001</t>
  </si>
  <si>
    <t>Pronájem ploch</t>
  </si>
  <si>
    <t>CS ÚRS 2023 02</t>
  </si>
  <si>
    <t>-1176241197</t>
  </si>
  <si>
    <t>VRN4</t>
  </si>
  <si>
    <t>Inženýrská činnost</t>
  </si>
  <si>
    <t>045002000</t>
  </si>
  <si>
    <t>Kompletační a koordinační činnost</t>
  </si>
  <si>
    <t>420000132</t>
  </si>
  <si>
    <t>Hlavní tituly průvodních činností a nákladů inženýrská činnost kompletační a koordinační činnost</t>
  </si>
  <si>
    <t>VRN7</t>
  </si>
  <si>
    <t>Provozní vlivy</t>
  </si>
  <si>
    <t>072103000</t>
  </si>
  <si>
    <t>Silniční provoz - projednání DIO a zajištění DIR</t>
  </si>
  <si>
    <t>-677709521</t>
  </si>
  <si>
    <t>VRN9</t>
  </si>
  <si>
    <t>Ostatní náklady</t>
  </si>
  <si>
    <t>091704000</t>
  </si>
  <si>
    <t>Náklady na údržbu</t>
  </si>
  <si>
    <t>727309599</t>
  </si>
  <si>
    <t>Ostatní náklady související s objektem náklady na údržbu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</si>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</sst>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11/25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Luha - Jindřichov km 23,280 - 26,700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Jindřichov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5. 6. 2025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Ing. Jiří Skalník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'SO-01 - úprava toku'!J30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'SO-01 - úprava toku'!P120</f>
        <v>0</v>
      </c>
      <c r="AV95" s="128">
        <f>'SO-01 - úprava toku'!J33</f>
        <v>0</v>
      </c>
      <c r="AW95" s="128">
        <f>'SO-01 - úprava toku'!J34</f>
        <v>0</v>
      </c>
      <c r="AX95" s="128">
        <f>'SO-01 - úprava toku'!J35</f>
        <v>0</v>
      </c>
      <c r="AY95" s="128">
        <f>'SO-01 - úprava toku'!J36</f>
        <v>0</v>
      </c>
      <c r="AZ95" s="128">
        <f>'SO-01 - úprava toku'!F33</f>
        <v>0</v>
      </c>
      <c r="BA95" s="128">
        <f>'SO-01 - úprava toku'!F34</f>
        <v>0</v>
      </c>
      <c r="BB95" s="128">
        <f>'SO-01 - úprava toku'!F35</f>
        <v>0</v>
      </c>
      <c r="BC95" s="128">
        <f>'SO-01 - úprava toku'!F36</f>
        <v>0</v>
      </c>
      <c r="BD95" s="130">
        <f>'SO-01 - úprava toku'!F37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'VON - vedlejší a ostatní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86</v>
      </c>
      <c r="AR96" s="126"/>
      <c r="AS96" s="132">
        <v>0</v>
      </c>
      <c r="AT96" s="133">
        <f>ROUND(SUM(AV96:AW96),2)</f>
        <v>0</v>
      </c>
      <c r="AU96" s="134">
        <f>'VON - vedlejší a ostatní ...'!P123</f>
        <v>0</v>
      </c>
      <c r="AV96" s="133">
        <f>'VON - vedlejší a ostatní ...'!J33</f>
        <v>0</v>
      </c>
      <c r="AW96" s="133">
        <f>'VON - vedlejší a ostatní ...'!J34</f>
        <v>0</v>
      </c>
      <c r="AX96" s="133">
        <f>'VON - vedlejší a ostatní ...'!J35</f>
        <v>0</v>
      </c>
      <c r="AY96" s="133">
        <f>'VON - vedlejší a ostatní ...'!J36</f>
        <v>0</v>
      </c>
      <c r="AZ96" s="133">
        <f>'VON - vedlejší a ostatní ...'!F33</f>
        <v>0</v>
      </c>
      <c r="BA96" s="133">
        <f>'VON - vedlejší a ostatní ...'!F34</f>
        <v>0</v>
      </c>
      <c r="BB96" s="133">
        <f>'VON - vedlejší a ostatní ...'!F35</f>
        <v>0</v>
      </c>
      <c r="BC96" s="133">
        <f>'VON - vedlejší a ostatní ...'!F36</f>
        <v>0</v>
      </c>
      <c r="BD96" s="135">
        <f>'VON - vedlejší a ostatní ...'!F37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YlTfP27V410IpP/kWEbjWqLvdjIkvq8ZVnWnVnnLMqpT0eMSmpsLg0q+gpjNoHN+QCGMHpp49Dbp0j3TcZZVvw==" hashValue="rATwwM0pi3i3jSdzW/0aQAU3a2agG4CvyTj/pDnrv6+2CiAGB3ru7yiA17eN0kHZDtjVZ9jkX4hU6/1TlIHyz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-01 - úprava toku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  <c r="AZ2" s="136" t="s">
        <v>89</v>
      </c>
      <c r="BA2" s="136" t="s">
        <v>90</v>
      </c>
      <c r="BB2" s="136" t="s">
        <v>91</v>
      </c>
      <c r="BC2" s="136" t="s">
        <v>92</v>
      </c>
      <c r="BD2" s="136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85</v>
      </c>
      <c r="AZ3" s="136" t="s">
        <v>93</v>
      </c>
      <c r="BA3" s="136" t="s">
        <v>94</v>
      </c>
      <c r="BB3" s="136" t="s">
        <v>91</v>
      </c>
      <c r="BC3" s="136" t="s">
        <v>95</v>
      </c>
      <c r="BD3" s="136" t="s">
        <v>85</v>
      </c>
    </row>
    <row r="4" s="1" customFormat="1" ht="24.96" customHeight="1">
      <c r="B4" s="20"/>
      <c r="D4" s="139" t="s">
        <v>96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Luha - Jindřichov km 23,280 - 26,700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5. 6. 2025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27</v>
      </c>
      <c r="J15" s="144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27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32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33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152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37</v>
      </c>
      <c r="G32" s="38"/>
      <c r="H32" s="38"/>
      <c r="I32" s="153" t="s">
        <v>36</v>
      </c>
      <c r="J32" s="153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39</v>
      </c>
      <c r="E33" s="141" t="s">
        <v>40</v>
      </c>
      <c r="F33" s="155">
        <f>ROUND((SUM(BE120:BE223)),  2)</f>
        <v>0</v>
      </c>
      <c r="G33" s="38"/>
      <c r="H33" s="38"/>
      <c r="I33" s="156">
        <v>0.20999999999999999</v>
      </c>
      <c r="J33" s="155">
        <f>ROUND(((SUM(BE120:BE223))*I33),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41</v>
      </c>
      <c r="F34" s="155">
        <f>ROUND((SUM(BF120:BF223)),  2)</f>
        <v>0</v>
      </c>
      <c r="G34" s="38"/>
      <c r="H34" s="38"/>
      <c r="I34" s="156">
        <v>0.12</v>
      </c>
      <c r="J34" s="155">
        <f>ROUND(((SUM(BF120:BF223))*I34),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42</v>
      </c>
      <c r="F35" s="155">
        <f>ROUND((SUM(BG120:BG223)),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43</v>
      </c>
      <c r="F36" s="155">
        <f>ROUND((SUM(BH120:BH223)),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44</v>
      </c>
      <c r="F37" s="155">
        <f>ROUND((SUM(BI120:BI223)),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Luha - Jindřichov km 23,280 - 26,700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SO-01 - úprava toku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Jindřichov</v>
      </c>
      <c r="G89" s="40"/>
      <c r="H89" s="40"/>
      <c r="I89" s="32" t="s">
        <v>22</v>
      </c>
      <c r="J89" s="79" t="str">
        <f>IF(J12="","",J12)</f>
        <v>5. 6. 2025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Ing. Jiří Skalník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100</v>
      </c>
      <c r="D94" s="177"/>
      <c r="E94" s="177"/>
      <c r="F94" s="177"/>
      <c r="G94" s="177"/>
      <c r="H94" s="177"/>
      <c r="I94" s="177"/>
      <c r="J94" s="178" t="s">
        <v>101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80"/>
      <c r="C97" s="181"/>
      <c r="D97" s="182" t="s">
        <v>104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105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106</v>
      </c>
      <c r="E99" s="189"/>
      <c r="F99" s="189"/>
      <c r="G99" s="189"/>
      <c r="H99" s="189"/>
      <c r="I99" s="189"/>
      <c r="J99" s="190">
        <f>J213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107</v>
      </c>
      <c r="E100" s="189"/>
      <c r="F100" s="189"/>
      <c r="G100" s="189"/>
      <c r="H100" s="189"/>
      <c r="I100" s="189"/>
      <c r="J100" s="190">
        <f>J221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108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5" t="str">
        <f>E7</f>
        <v>Luha - Jindřichov km 23,280 - 26,700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SO-01 - úprava toku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Jindřichov</v>
      </c>
      <c r="G114" s="40"/>
      <c r="H114" s="40"/>
      <c r="I114" s="32" t="s">
        <v>22</v>
      </c>
      <c r="J114" s="79" t="str">
        <f>IF(J12="","",J12)</f>
        <v>5. 6. 2025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30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32</v>
      </c>
      <c r="J117" s="36" t="str">
        <f>E24</f>
        <v>Ing. Jiří Skalník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2"/>
      <c r="B119" s="193"/>
      <c r="C119" s="194" t="s">
        <v>109</v>
      </c>
      <c r="D119" s="195" t="s">
        <v>60</v>
      </c>
      <c r="E119" s="195" t="s">
        <v>56</v>
      </c>
      <c r="F119" s="195" t="s">
        <v>57</v>
      </c>
      <c r="G119" s="195" t="s">
        <v>110</v>
      </c>
      <c r="H119" s="195" t="s">
        <v>111</v>
      </c>
      <c r="I119" s="195" t="s">
        <v>112</v>
      </c>
      <c r="J119" s="195" t="s">
        <v>101</v>
      </c>
      <c r="K119" s="196" t="s">
        <v>113</v>
      </c>
      <c r="L119" s="197"/>
      <c r="M119" s="100" t="s">
        <v>1</v>
      </c>
      <c r="N119" s="101" t="s">
        <v>39</v>
      </c>
      <c r="O119" s="101" t="s">
        <v>114</v>
      </c>
      <c r="P119" s="101" t="s">
        <v>115</v>
      </c>
      <c r="Q119" s="101" t="s">
        <v>116</v>
      </c>
      <c r="R119" s="101" t="s">
        <v>117</v>
      </c>
      <c r="S119" s="101" t="s">
        <v>118</v>
      </c>
      <c r="T119" s="102" t="s">
        <v>119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8"/>
      <c r="B120" s="39"/>
      <c r="C120" s="107" t="s">
        <v>120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0</v>
      </c>
      <c r="S120" s="104"/>
      <c r="T120" s="201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74</v>
      </c>
      <c r="AU120" s="17" t="s">
        <v>103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74</v>
      </c>
      <c r="E121" s="206" t="s">
        <v>121</v>
      </c>
      <c r="F121" s="206" t="s">
        <v>122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P122+P213+P221</f>
        <v>0</v>
      </c>
      <c r="Q121" s="211"/>
      <c r="R121" s="212">
        <f>R122+R213+R221</f>
        <v>0</v>
      </c>
      <c r="S121" s="211"/>
      <c r="T121" s="213">
        <f>T122+T213+T221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83</v>
      </c>
      <c r="AT121" s="215" t="s">
        <v>74</v>
      </c>
      <c r="AU121" s="215" t="s">
        <v>75</v>
      </c>
      <c r="AY121" s="214" t="s">
        <v>123</v>
      </c>
      <c r="BK121" s="216">
        <f>BK122+BK213+BK221</f>
        <v>0</v>
      </c>
    </row>
    <row r="122" s="12" customFormat="1" ht="22.8" customHeight="1">
      <c r="A122" s="12"/>
      <c r="B122" s="203"/>
      <c r="C122" s="204"/>
      <c r="D122" s="205" t="s">
        <v>74</v>
      </c>
      <c r="E122" s="217" t="s">
        <v>83</v>
      </c>
      <c r="F122" s="217" t="s">
        <v>124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SUM(P123:P212)</f>
        <v>0</v>
      </c>
      <c r="Q122" s="211"/>
      <c r="R122" s="212">
        <f>SUM(R123:R212)</f>
        <v>0</v>
      </c>
      <c r="S122" s="211"/>
      <c r="T122" s="213">
        <f>SUM(T123:T212)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83</v>
      </c>
      <c r="AT122" s="215" t="s">
        <v>74</v>
      </c>
      <c r="AU122" s="215" t="s">
        <v>83</v>
      </c>
      <c r="AY122" s="214" t="s">
        <v>123</v>
      </c>
      <c r="BK122" s="216">
        <f>SUM(BK123:BK212)</f>
        <v>0</v>
      </c>
    </row>
    <row r="123" s="2" customFormat="1" ht="21.75" customHeight="1">
      <c r="A123" s="38"/>
      <c r="B123" s="39"/>
      <c r="C123" s="219" t="s">
        <v>83</v>
      </c>
      <c r="D123" s="219" t="s">
        <v>125</v>
      </c>
      <c r="E123" s="220" t="s">
        <v>126</v>
      </c>
      <c r="F123" s="221" t="s">
        <v>127</v>
      </c>
      <c r="G123" s="222" t="s">
        <v>128</v>
      </c>
      <c r="H123" s="223">
        <v>4</v>
      </c>
      <c r="I123" s="224"/>
      <c r="J123" s="225">
        <f>ROUND(I123*H123,2)</f>
        <v>0</v>
      </c>
      <c r="K123" s="221" t="s">
        <v>129</v>
      </c>
      <c r="L123" s="44"/>
      <c r="M123" s="226" t="s">
        <v>1</v>
      </c>
      <c r="N123" s="227" t="s">
        <v>40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130</v>
      </c>
      <c r="AT123" s="230" t="s">
        <v>125</v>
      </c>
      <c r="AU123" s="230" t="s">
        <v>85</v>
      </c>
      <c r="AY123" s="17" t="s">
        <v>123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83</v>
      </c>
      <c r="BK123" s="231">
        <f>ROUND(I123*H123,2)</f>
        <v>0</v>
      </c>
      <c r="BL123" s="17" t="s">
        <v>130</v>
      </c>
      <c r="BM123" s="230" t="s">
        <v>131</v>
      </c>
    </row>
    <row r="124" s="2" customFormat="1">
      <c r="A124" s="38"/>
      <c r="B124" s="39"/>
      <c r="C124" s="40"/>
      <c r="D124" s="232" t="s">
        <v>132</v>
      </c>
      <c r="E124" s="40"/>
      <c r="F124" s="233" t="s">
        <v>133</v>
      </c>
      <c r="G124" s="40"/>
      <c r="H124" s="40"/>
      <c r="I124" s="234"/>
      <c r="J124" s="40"/>
      <c r="K124" s="40"/>
      <c r="L124" s="44"/>
      <c r="M124" s="235"/>
      <c r="N124" s="236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132</v>
      </c>
      <c r="AU124" s="17" t="s">
        <v>85</v>
      </c>
    </row>
    <row r="125" s="2" customFormat="1" ht="21.75" customHeight="1">
      <c r="A125" s="38"/>
      <c r="B125" s="39"/>
      <c r="C125" s="219" t="s">
        <v>85</v>
      </c>
      <c r="D125" s="219" t="s">
        <v>125</v>
      </c>
      <c r="E125" s="220" t="s">
        <v>134</v>
      </c>
      <c r="F125" s="221" t="s">
        <v>135</v>
      </c>
      <c r="G125" s="222" t="s">
        <v>128</v>
      </c>
      <c r="H125" s="223">
        <v>11</v>
      </c>
      <c r="I125" s="224"/>
      <c r="J125" s="225">
        <f>ROUND(I125*H125,2)</f>
        <v>0</v>
      </c>
      <c r="K125" s="221" t="s">
        <v>129</v>
      </c>
      <c r="L125" s="44"/>
      <c r="M125" s="226" t="s">
        <v>1</v>
      </c>
      <c r="N125" s="227" t="s">
        <v>40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130</v>
      </c>
      <c r="AT125" s="230" t="s">
        <v>125</v>
      </c>
      <c r="AU125" s="230" t="s">
        <v>85</v>
      </c>
      <c r="AY125" s="17" t="s">
        <v>123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83</v>
      </c>
      <c r="BK125" s="231">
        <f>ROUND(I125*H125,2)</f>
        <v>0</v>
      </c>
      <c r="BL125" s="17" t="s">
        <v>130</v>
      </c>
      <c r="BM125" s="230" t="s">
        <v>136</v>
      </c>
    </row>
    <row r="126" s="2" customFormat="1">
      <c r="A126" s="38"/>
      <c r="B126" s="39"/>
      <c r="C126" s="40"/>
      <c r="D126" s="232" t="s">
        <v>132</v>
      </c>
      <c r="E126" s="40"/>
      <c r="F126" s="233" t="s">
        <v>137</v>
      </c>
      <c r="G126" s="40"/>
      <c r="H126" s="40"/>
      <c r="I126" s="234"/>
      <c r="J126" s="40"/>
      <c r="K126" s="40"/>
      <c r="L126" s="44"/>
      <c r="M126" s="235"/>
      <c r="N126" s="236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132</v>
      </c>
      <c r="AU126" s="17" t="s">
        <v>85</v>
      </c>
    </row>
    <row r="127" s="2" customFormat="1" ht="21.75" customHeight="1">
      <c r="A127" s="38"/>
      <c r="B127" s="39"/>
      <c r="C127" s="219" t="s">
        <v>138</v>
      </c>
      <c r="D127" s="219" t="s">
        <v>125</v>
      </c>
      <c r="E127" s="220" t="s">
        <v>139</v>
      </c>
      <c r="F127" s="221" t="s">
        <v>140</v>
      </c>
      <c r="G127" s="222" t="s">
        <v>128</v>
      </c>
      <c r="H127" s="223">
        <v>1</v>
      </c>
      <c r="I127" s="224"/>
      <c r="J127" s="225">
        <f>ROUND(I127*H127,2)</f>
        <v>0</v>
      </c>
      <c r="K127" s="221" t="s">
        <v>129</v>
      </c>
      <c r="L127" s="44"/>
      <c r="M127" s="226" t="s">
        <v>1</v>
      </c>
      <c r="N127" s="227" t="s">
        <v>40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130</v>
      </c>
      <c r="AT127" s="230" t="s">
        <v>125</v>
      </c>
      <c r="AU127" s="230" t="s">
        <v>85</v>
      </c>
      <c r="AY127" s="17" t="s">
        <v>123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83</v>
      </c>
      <c r="BK127" s="231">
        <f>ROUND(I127*H127,2)</f>
        <v>0</v>
      </c>
      <c r="BL127" s="17" t="s">
        <v>130</v>
      </c>
      <c r="BM127" s="230" t="s">
        <v>141</v>
      </c>
    </row>
    <row r="128" s="2" customFormat="1">
      <c r="A128" s="38"/>
      <c r="B128" s="39"/>
      <c r="C128" s="40"/>
      <c r="D128" s="232" t="s">
        <v>132</v>
      </c>
      <c r="E128" s="40"/>
      <c r="F128" s="233" t="s">
        <v>142</v>
      </c>
      <c r="G128" s="40"/>
      <c r="H128" s="40"/>
      <c r="I128" s="234"/>
      <c r="J128" s="40"/>
      <c r="K128" s="40"/>
      <c r="L128" s="44"/>
      <c r="M128" s="235"/>
      <c r="N128" s="236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132</v>
      </c>
      <c r="AU128" s="17" t="s">
        <v>85</v>
      </c>
    </row>
    <row r="129" s="2" customFormat="1" ht="21.75" customHeight="1">
      <c r="A129" s="38"/>
      <c r="B129" s="39"/>
      <c r="C129" s="219" t="s">
        <v>130</v>
      </c>
      <c r="D129" s="219" t="s">
        <v>125</v>
      </c>
      <c r="E129" s="220" t="s">
        <v>143</v>
      </c>
      <c r="F129" s="221" t="s">
        <v>144</v>
      </c>
      <c r="G129" s="222" t="s">
        <v>128</v>
      </c>
      <c r="H129" s="223">
        <v>5</v>
      </c>
      <c r="I129" s="224"/>
      <c r="J129" s="225">
        <f>ROUND(I129*H129,2)</f>
        <v>0</v>
      </c>
      <c r="K129" s="221" t="s">
        <v>129</v>
      </c>
      <c r="L129" s="44"/>
      <c r="M129" s="226" t="s">
        <v>1</v>
      </c>
      <c r="N129" s="227" t="s">
        <v>40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130</v>
      </c>
      <c r="AT129" s="230" t="s">
        <v>125</v>
      </c>
      <c r="AU129" s="230" t="s">
        <v>85</v>
      </c>
      <c r="AY129" s="17" t="s">
        <v>123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83</v>
      </c>
      <c r="BK129" s="231">
        <f>ROUND(I129*H129,2)</f>
        <v>0</v>
      </c>
      <c r="BL129" s="17" t="s">
        <v>130</v>
      </c>
      <c r="BM129" s="230" t="s">
        <v>145</v>
      </c>
    </row>
    <row r="130" s="2" customFormat="1">
      <c r="A130" s="38"/>
      <c r="B130" s="39"/>
      <c r="C130" s="40"/>
      <c r="D130" s="232" t="s">
        <v>132</v>
      </c>
      <c r="E130" s="40"/>
      <c r="F130" s="233" t="s">
        <v>146</v>
      </c>
      <c r="G130" s="40"/>
      <c r="H130" s="40"/>
      <c r="I130" s="234"/>
      <c r="J130" s="40"/>
      <c r="K130" s="40"/>
      <c r="L130" s="44"/>
      <c r="M130" s="235"/>
      <c r="N130" s="236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132</v>
      </c>
      <c r="AU130" s="17" t="s">
        <v>85</v>
      </c>
    </row>
    <row r="131" s="2" customFormat="1" ht="21.75" customHeight="1">
      <c r="A131" s="38"/>
      <c r="B131" s="39"/>
      <c r="C131" s="219" t="s">
        <v>147</v>
      </c>
      <c r="D131" s="219" t="s">
        <v>125</v>
      </c>
      <c r="E131" s="220" t="s">
        <v>148</v>
      </c>
      <c r="F131" s="221" t="s">
        <v>149</v>
      </c>
      <c r="G131" s="222" t="s">
        <v>128</v>
      </c>
      <c r="H131" s="223">
        <v>4</v>
      </c>
      <c r="I131" s="224"/>
      <c r="J131" s="225">
        <f>ROUND(I131*H131,2)</f>
        <v>0</v>
      </c>
      <c r="K131" s="221" t="s">
        <v>129</v>
      </c>
      <c r="L131" s="44"/>
      <c r="M131" s="226" t="s">
        <v>1</v>
      </c>
      <c r="N131" s="227" t="s">
        <v>40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130</v>
      </c>
      <c r="AT131" s="230" t="s">
        <v>125</v>
      </c>
      <c r="AU131" s="230" t="s">
        <v>85</v>
      </c>
      <c r="AY131" s="17" t="s">
        <v>123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83</v>
      </c>
      <c r="BK131" s="231">
        <f>ROUND(I131*H131,2)</f>
        <v>0</v>
      </c>
      <c r="BL131" s="17" t="s">
        <v>130</v>
      </c>
      <c r="BM131" s="230" t="s">
        <v>150</v>
      </c>
    </row>
    <row r="132" s="2" customFormat="1">
      <c r="A132" s="38"/>
      <c r="B132" s="39"/>
      <c r="C132" s="40"/>
      <c r="D132" s="232" t="s">
        <v>132</v>
      </c>
      <c r="E132" s="40"/>
      <c r="F132" s="233" t="s">
        <v>151</v>
      </c>
      <c r="G132" s="40"/>
      <c r="H132" s="40"/>
      <c r="I132" s="234"/>
      <c r="J132" s="40"/>
      <c r="K132" s="40"/>
      <c r="L132" s="44"/>
      <c r="M132" s="235"/>
      <c r="N132" s="236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132</v>
      </c>
      <c r="AU132" s="17" t="s">
        <v>85</v>
      </c>
    </row>
    <row r="133" s="2" customFormat="1" ht="33" customHeight="1">
      <c r="A133" s="38"/>
      <c r="B133" s="39"/>
      <c r="C133" s="219" t="s">
        <v>152</v>
      </c>
      <c r="D133" s="219" t="s">
        <v>125</v>
      </c>
      <c r="E133" s="220" t="s">
        <v>153</v>
      </c>
      <c r="F133" s="221" t="s">
        <v>154</v>
      </c>
      <c r="G133" s="222" t="s">
        <v>91</v>
      </c>
      <c r="H133" s="223">
        <v>431.80000000000001</v>
      </c>
      <c r="I133" s="224"/>
      <c r="J133" s="225">
        <f>ROUND(I133*H133,2)</f>
        <v>0</v>
      </c>
      <c r="K133" s="221" t="s">
        <v>129</v>
      </c>
      <c r="L133" s="44"/>
      <c r="M133" s="226" t="s">
        <v>1</v>
      </c>
      <c r="N133" s="227" t="s">
        <v>40</v>
      </c>
      <c r="O133" s="91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130</v>
      </c>
      <c r="AT133" s="230" t="s">
        <v>125</v>
      </c>
      <c r="AU133" s="230" t="s">
        <v>85</v>
      </c>
      <c r="AY133" s="17" t="s">
        <v>123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83</v>
      </c>
      <c r="BK133" s="231">
        <f>ROUND(I133*H133,2)</f>
        <v>0</v>
      </c>
      <c r="BL133" s="17" t="s">
        <v>130</v>
      </c>
      <c r="BM133" s="230" t="s">
        <v>155</v>
      </c>
    </row>
    <row r="134" s="2" customFormat="1">
      <c r="A134" s="38"/>
      <c r="B134" s="39"/>
      <c r="C134" s="40"/>
      <c r="D134" s="232" t="s">
        <v>132</v>
      </c>
      <c r="E134" s="40"/>
      <c r="F134" s="233" t="s">
        <v>156</v>
      </c>
      <c r="G134" s="40"/>
      <c r="H134" s="40"/>
      <c r="I134" s="234"/>
      <c r="J134" s="40"/>
      <c r="K134" s="40"/>
      <c r="L134" s="44"/>
      <c r="M134" s="235"/>
      <c r="N134" s="236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132</v>
      </c>
      <c r="AU134" s="17" t="s">
        <v>85</v>
      </c>
    </row>
    <row r="135" s="13" customFormat="1">
      <c r="A135" s="13"/>
      <c r="B135" s="237"/>
      <c r="C135" s="238"/>
      <c r="D135" s="232" t="s">
        <v>157</v>
      </c>
      <c r="E135" s="239" t="s">
        <v>1</v>
      </c>
      <c r="F135" s="240" t="s">
        <v>158</v>
      </c>
      <c r="G135" s="238"/>
      <c r="H135" s="239" t="s">
        <v>1</v>
      </c>
      <c r="I135" s="241"/>
      <c r="J135" s="238"/>
      <c r="K135" s="238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157</v>
      </c>
      <c r="AU135" s="246" t="s">
        <v>85</v>
      </c>
      <c r="AV135" s="13" t="s">
        <v>83</v>
      </c>
      <c r="AW135" s="13" t="s">
        <v>31</v>
      </c>
      <c r="AX135" s="13" t="s">
        <v>75</v>
      </c>
      <c r="AY135" s="246" t="s">
        <v>123</v>
      </c>
    </row>
    <row r="136" s="14" customFormat="1">
      <c r="A136" s="14"/>
      <c r="B136" s="247"/>
      <c r="C136" s="248"/>
      <c r="D136" s="232" t="s">
        <v>157</v>
      </c>
      <c r="E136" s="249" t="s">
        <v>1</v>
      </c>
      <c r="F136" s="250" t="s">
        <v>95</v>
      </c>
      <c r="G136" s="248"/>
      <c r="H136" s="251">
        <v>431.80000000000001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157</v>
      </c>
      <c r="AU136" s="257" t="s">
        <v>85</v>
      </c>
      <c r="AV136" s="14" t="s">
        <v>85</v>
      </c>
      <c r="AW136" s="14" t="s">
        <v>31</v>
      </c>
      <c r="AX136" s="14" t="s">
        <v>75</v>
      </c>
      <c r="AY136" s="257" t="s">
        <v>123</v>
      </c>
    </row>
    <row r="137" s="15" customFormat="1">
      <c r="A137" s="15"/>
      <c r="B137" s="258"/>
      <c r="C137" s="259"/>
      <c r="D137" s="232" t="s">
        <v>157</v>
      </c>
      <c r="E137" s="260" t="s">
        <v>93</v>
      </c>
      <c r="F137" s="261" t="s">
        <v>159</v>
      </c>
      <c r="G137" s="259"/>
      <c r="H137" s="262">
        <v>431.80000000000001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8" t="s">
        <v>157</v>
      </c>
      <c r="AU137" s="268" t="s">
        <v>85</v>
      </c>
      <c r="AV137" s="15" t="s">
        <v>130</v>
      </c>
      <c r="AW137" s="15" t="s">
        <v>31</v>
      </c>
      <c r="AX137" s="15" t="s">
        <v>83</v>
      </c>
      <c r="AY137" s="268" t="s">
        <v>123</v>
      </c>
    </row>
    <row r="138" s="2" customFormat="1" ht="24.15" customHeight="1">
      <c r="A138" s="38"/>
      <c r="B138" s="39"/>
      <c r="C138" s="219" t="s">
        <v>160</v>
      </c>
      <c r="D138" s="219" t="s">
        <v>125</v>
      </c>
      <c r="E138" s="220" t="s">
        <v>161</v>
      </c>
      <c r="F138" s="221" t="s">
        <v>162</v>
      </c>
      <c r="G138" s="222" t="s">
        <v>91</v>
      </c>
      <c r="H138" s="223">
        <v>139.80000000000001</v>
      </c>
      <c r="I138" s="224"/>
      <c r="J138" s="225">
        <f>ROUND(I138*H138,2)</f>
        <v>0</v>
      </c>
      <c r="K138" s="221" t="s">
        <v>129</v>
      </c>
      <c r="L138" s="44"/>
      <c r="M138" s="226" t="s">
        <v>1</v>
      </c>
      <c r="N138" s="227" t="s">
        <v>40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130</v>
      </c>
      <c r="AT138" s="230" t="s">
        <v>125</v>
      </c>
      <c r="AU138" s="230" t="s">
        <v>85</v>
      </c>
      <c r="AY138" s="17" t="s">
        <v>123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83</v>
      </c>
      <c r="BK138" s="231">
        <f>ROUND(I138*H138,2)</f>
        <v>0</v>
      </c>
      <c r="BL138" s="17" t="s">
        <v>130</v>
      </c>
      <c r="BM138" s="230" t="s">
        <v>163</v>
      </c>
    </row>
    <row r="139" s="2" customFormat="1">
      <c r="A139" s="38"/>
      <c r="B139" s="39"/>
      <c r="C139" s="40"/>
      <c r="D139" s="232" t="s">
        <v>132</v>
      </c>
      <c r="E139" s="40"/>
      <c r="F139" s="233" t="s">
        <v>164</v>
      </c>
      <c r="G139" s="40"/>
      <c r="H139" s="40"/>
      <c r="I139" s="234"/>
      <c r="J139" s="40"/>
      <c r="K139" s="40"/>
      <c r="L139" s="44"/>
      <c r="M139" s="235"/>
      <c r="N139" s="236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132</v>
      </c>
      <c r="AU139" s="17" t="s">
        <v>85</v>
      </c>
    </row>
    <row r="140" s="13" customFormat="1">
      <c r="A140" s="13"/>
      <c r="B140" s="237"/>
      <c r="C140" s="238"/>
      <c r="D140" s="232" t="s">
        <v>157</v>
      </c>
      <c r="E140" s="239" t="s">
        <v>1</v>
      </c>
      <c r="F140" s="240" t="s">
        <v>158</v>
      </c>
      <c r="G140" s="238"/>
      <c r="H140" s="239" t="s">
        <v>1</v>
      </c>
      <c r="I140" s="241"/>
      <c r="J140" s="238"/>
      <c r="K140" s="238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157</v>
      </c>
      <c r="AU140" s="246" t="s">
        <v>85</v>
      </c>
      <c r="AV140" s="13" t="s">
        <v>83</v>
      </c>
      <c r="AW140" s="13" t="s">
        <v>31</v>
      </c>
      <c r="AX140" s="13" t="s">
        <v>75</v>
      </c>
      <c r="AY140" s="246" t="s">
        <v>123</v>
      </c>
    </row>
    <row r="141" s="14" customFormat="1">
      <c r="A141" s="14"/>
      <c r="B141" s="247"/>
      <c r="C141" s="248"/>
      <c r="D141" s="232" t="s">
        <v>157</v>
      </c>
      <c r="E141" s="249" t="s">
        <v>1</v>
      </c>
      <c r="F141" s="250" t="s">
        <v>92</v>
      </c>
      <c r="G141" s="248"/>
      <c r="H141" s="251">
        <v>139.80000000000001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157</v>
      </c>
      <c r="AU141" s="257" t="s">
        <v>85</v>
      </c>
      <c r="AV141" s="14" t="s">
        <v>85</v>
      </c>
      <c r="AW141" s="14" t="s">
        <v>31</v>
      </c>
      <c r="AX141" s="14" t="s">
        <v>75</v>
      </c>
      <c r="AY141" s="257" t="s">
        <v>123</v>
      </c>
    </row>
    <row r="142" s="15" customFormat="1">
      <c r="A142" s="15"/>
      <c r="B142" s="258"/>
      <c r="C142" s="259"/>
      <c r="D142" s="232" t="s">
        <v>157</v>
      </c>
      <c r="E142" s="260" t="s">
        <v>89</v>
      </c>
      <c r="F142" s="261" t="s">
        <v>159</v>
      </c>
      <c r="G142" s="259"/>
      <c r="H142" s="262">
        <v>139.80000000000001</v>
      </c>
      <c r="I142" s="263"/>
      <c r="J142" s="259"/>
      <c r="K142" s="259"/>
      <c r="L142" s="264"/>
      <c r="M142" s="265"/>
      <c r="N142" s="266"/>
      <c r="O142" s="266"/>
      <c r="P142" s="266"/>
      <c r="Q142" s="266"/>
      <c r="R142" s="266"/>
      <c r="S142" s="266"/>
      <c r="T142" s="26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8" t="s">
        <v>157</v>
      </c>
      <c r="AU142" s="268" t="s">
        <v>85</v>
      </c>
      <c r="AV142" s="15" t="s">
        <v>130</v>
      </c>
      <c r="AW142" s="15" t="s">
        <v>31</v>
      </c>
      <c r="AX142" s="15" t="s">
        <v>83</v>
      </c>
      <c r="AY142" s="268" t="s">
        <v>123</v>
      </c>
    </row>
    <row r="143" s="2" customFormat="1" ht="33" customHeight="1">
      <c r="A143" s="38"/>
      <c r="B143" s="39"/>
      <c r="C143" s="219" t="s">
        <v>165</v>
      </c>
      <c r="D143" s="219" t="s">
        <v>125</v>
      </c>
      <c r="E143" s="220" t="s">
        <v>166</v>
      </c>
      <c r="F143" s="221" t="s">
        <v>167</v>
      </c>
      <c r="G143" s="222" t="s">
        <v>91</v>
      </c>
      <c r="H143" s="223">
        <v>13.5</v>
      </c>
      <c r="I143" s="224"/>
      <c r="J143" s="225">
        <f>ROUND(I143*H143,2)</f>
        <v>0</v>
      </c>
      <c r="K143" s="221" t="s">
        <v>129</v>
      </c>
      <c r="L143" s="44"/>
      <c r="M143" s="226" t="s">
        <v>1</v>
      </c>
      <c r="N143" s="227" t="s">
        <v>40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130</v>
      </c>
      <c r="AT143" s="230" t="s">
        <v>125</v>
      </c>
      <c r="AU143" s="230" t="s">
        <v>85</v>
      </c>
      <c r="AY143" s="17" t="s">
        <v>123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83</v>
      </c>
      <c r="BK143" s="231">
        <f>ROUND(I143*H143,2)</f>
        <v>0</v>
      </c>
      <c r="BL143" s="17" t="s">
        <v>130</v>
      </c>
      <c r="BM143" s="230" t="s">
        <v>168</v>
      </c>
    </row>
    <row r="144" s="2" customFormat="1">
      <c r="A144" s="38"/>
      <c r="B144" s="39"/>
      <c r="C144" s="40"/>
      <c r="D144" s="232" t="s">
        <v>132</v>
      </c>
      <c r="E144" s="40"/>
      <c r="F144" s="233" t="s">
        <v>169</v>
      </c>
      <c r="G144" s="40"/>
      <c r="H144" s="40"/>
      <c r="I144" s="234"/>
      <c r="J144" s="40"/>
      <c r="K144" s="40"/>
      <c r="L144" s="44"/>
      <c r="M144" s="235"/>
      <c r="N144" s="236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132</v>
      </c>
      <c r="AU144" s="17" t="s">
        <v>85</v>
      </c>
    </row>
    <row r="145" s="13" customFormat="1">
      <c r="A145" s="13"/>
      <c r="B145" s="237"/>
      <c r="C145" s="238"/>
      <c r="D145" s="232" t="s">
        <v>157</v>
      </c>
      <c r="E145" s="239" t="s">
        <v>1</v>
      </c>
      <c r="F145" s="240" t="s">
        <v>170</v>
      </c>
      <c r="G145" s="238"/>
      <c r="H145" s="239" t="s">
        <v>1</v>
      </c>
      <c r="I145" s="241"/>
      <c r="J145" s="238"/>
      <c r="K145" s="238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157</v>
      </c>
      <c r="AU145" s="246" t="s">
        <v>85</v>
      </c>
      <c r="AV145" s="13" t="s">
        <v>83</v>
      </c>
      <c r="AW145" s="13" t="s">
        <v>31</v>
      </c>
      <c r="AX145" s="13" t="s">
        <v>75</v>
      </c>
      <c r="AY145" s="246" t="s">
        <v>123</v>
      </c>
    </row>
    <row r="146" s="14" customFormat="1">
      <c r="A146" s="14"/>
      <c r="B146" s="247"/>
      <c r="C146" s="248"/>
      <c r="D146" s="232" t="s">
        <v>157</v>
      </c>
      <c r="E146" s="249" t="s">
        <v>1</v>
      </c>
      <c r="F146" s="250" t="s">
        <v>171</v>
      </c>
      <c r="G146" s="248"/>
      <c r="H146" s="251">
        <v>13.5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157</v>
      </c>
      <c r="AU146" s="257" t="s">
        <v>85</v>
      </c>
      <c r="AV146" s="14" t="s">
        <v>85</v>
      </c>
      <c r="AW146" s="14" t="s">
        <v>31</v>
      </c>
      <c r="AX146" s="14" t="s">
        <v>75</v>
      </c>
      <c r="AY146" s="257" t="s">
        <v>123</v>
      </c>
    </row>
    <row r="147" s="15" customFormat="1">
      <c r="A147" s="15"/>
      <c r="B147" s="258"/>
      <c r="C147" s="259"/>
      <c r="D147" s="232" t="s">
        <v>157</v>
      </c>
      <c r="E147" s="260" t="s">
        <v>1</v>
      </c>
      <c r="F147" s="261" t="s">
        <v>159</v>
      </c>
      <c r="G147" s="259"/>
      <c r="H147" s="262">
        <v>13.5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8" t="s">
        <v>157</v>
      </c>
      <c r="AU147" s="268" t="s">
        <v>85</v>
      </c>
      <c r="AV147" s="15" t="s">
        <v>130</v>
      </c>
      <c r="AW147" s="15" t="s">
        <v>31</v>
      </c>
      <c r="AX147" s="15" t="s">
        <v>83</v>
      </c>
      <c r="AY147" s="268" t="s">
        <v>123</v>
      </c>
    </row>
    <row r="148" s="2" customFormat="1" ht="24.15" customHeight="1">
      <c r="A148" s="38"/>
      <c r="B148" s="39"/>
      <c r="C148" s="219" t="s">
        <v>172</v>
      </c>
      <c r="D148" s="219" t="s">
        <v>125</v>
      </c>
      <c r="E148" s="220" t="s">
        <v>173</v>
      </c>
      <c r="F148" s="221" t="s">
        <v>174</v>
      </c>
      <c r="G148" s="222" t="s">
        <v>128</v>
      </c>
      <c r="H148" s="223">
        <v>4</v>
      </c>
      <c r="I148" s="224"/>
      <c r="J148" s="225">
        <f>ROUND(I148*H148,2)</f>
        <v>0</v>
      </c>
      <c r="K148" s="221" t="s">
        <v>129</v>
      </c>
      <c r="L148" s="44"/>
      <c r="M148" s="226" t="s">
        <v>1</v>
      </c>
      <c r="N148" s="227" t="s">
        <v>40</v>
      </c>
      <c r="O148" s="91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130</v>
      </c>
      <c r="AT148" s="230" t="s">
        <v>125</v>
      </c>
      <c r="AU148" s="230" t="s">
        <v>85</v>
      </c>
      <c r="AY148" s="17" t="s">
        <v>123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83</v>
      </c>
      <c r="BK148" s="231">
        <f>ROUND(I148*H148,2)</f>
        <v>0</v>
      </c>
      <c r="BL148" s="17" t="s">
        <v>130</v>
      </c>
      <c r="BM148" s="230" t="s">
        <v>175</v>
      </c>
    </row>
    <row r="149" s="2" customFormat="1">
      <c r="A149" s="38"/>
      <c r="B149" s="39"/>
      <c r="C149" s="40"/>
      <c r="D149" s="232" t="s">
        <v>132</v>
      </c>
      <c r="E149" s="40"/>
      <c r="F149" s="233" t="s">
        <v>176</v>
      </c>
      <c r="G149" s="40"/>
      <c r="H149" s="40"/>
      <c r="I149" s="234"/>
      <c r="J149" s="40"/>
      <c r="K149" s="40"/>
      <c r="L149" s="44"/>
      <c r="M149" s="235"/>
      <c r="N149" s="236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132</v>
      </c>
      <c r="AU149" s="17" t="s">
        <v>85</v>
      </c>
    </row>
    <row r="150" s="2" customFormat="1" ht="24.15" customHeight="1">
      <c r="A150" s="38"/>
      <c r="B150" s="39"/>
      <c r="C150" s="219" t="s">
        <v>177</v>
      </c>
      <c r="D150" s="219" t="s">
        <v>125</v>
      </c>
      <c r="E150" s="220" t="s">
        <v>178</v>
      </c>
      <c r="F150" s="221" t="s">
        <v>179</v>
      </c>
      <c r="G150" s="222" t="s">
        <v>128</v>
      </c>
      <c r="H150" s="223">
        <v>11</v>
      </c>
      <c r="I150" s="224"/>
      <c r="J150" s="225">
        <f>ROUND(I150*H150,2)</f>
        <v>0</v>
      </c>
      <c r="K150" s="221" t="s">
        <v>129</v>
      </c>
      <c r="L150" s="44"/>
      <c r="M150" s="226" t="s">
        <v>1</v>
      </c>
      <c r="N150" s="227" t="s">
        <v>40</v>
      </c>
      <c r="O150" s="91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130</v>
      </c>
      <c r="AT150" s="230" t="s">
        <v>125</v>
      </c>
      <c r="AU150" s="230" t="s">
        <v>85</v>
      </c>
      <c r="AY150" s="17" t="s">
        <v>123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83</v>
      </c>
      <c r="BK150" s="231">
        <f>ROUND(I150*H150,2)</f>
        <v>0</v>
      </c>
      <c r="BL150" s="17" t="s">
        <v>130</v>
      </c>
      <c r="BM150" s="230" t="s">
        <v>180</v>
      </c>
    </row>
    <row r="151" s="2" customFormat="1">
      <c r="A151" s="38"/>
      <c r="B151" s="39"/>
      <c r="C151" s="40"/>
      <c r="D151" s="232" t="s">
        <v>132</v>
      </c>
      <c r="E151" s="40"/>
      <c r="F151" s="233" t="s">
        <v>181</v>
      </c>
      <c r="G151" s="40"/>
      <c r="H151" s="40"/>
      <c r="I151" s="234"/>
      <c r="J151" s="40"/>
      <c r="K151" s="40"/>
      <c r="L151" s="44"/>
      <c r="M151" s="235"/>
      <c r="N151" s="236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132</v>
      </c>
      <c r="AU151" s="17" t="s">
        <v>85</v>
      </c>
    </row>
    <row r="152" s="2" customFormat="1" ht="24.15" customHeight="1">
      <c r="A152" s="38"/>
      <c r="B152" s="39"/>
      <c r="C152" s="219" t="s">
        <v>182</v>
      </c>
      <c r="D152" s="219" t="s">
        <v>125</v>
      </c>
      <c r="E152" s="220" t="s">
        <v>183</v>
      </c>
      <c r="F152" s="221" t="s">
        <v>184</v>
      </c>
      <c r="G152" s="222" t="s">
        <v>128</v>
      </c>
      <c r="H152" s="223">
        <v>1</v>
      </c>
      <c r="I152" s="224"/>
      <c r="J152" s="225">
        <f>ROUND(I152*H152,2)</f>
        <v>0</v>
      </c>
      <c r="K152" s="221" t="s">
        <v>129</v>
      </c>
      <c r="L152" s="44"/>
      <c r="M152" s="226" t="s">
        <v>1</v>
      </c>
      <c r="N152" s="227" t="s">
        <v>40</v>
      </c>
      <c r="O152" s="91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0" t="s">
        <v>130</v>
      </c>
      <c r="AT152" s="230" t="s">
        <v>125</v>
      </c>
      <c r="AU152" s="230" t="s">
        <v>85</v>
      </c>
      <c r="AY152" s="17" t="s">
        <v>123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83</v>
      </c>
      <c r="BK152" s="231">
        <f>ROUND(I152*H152,2)</f>
        <v>0</v>
      </c>
      <c r="BL152" s="17" t="s">
        <v>130</v>
      </c>
      <c r="BM152" s="230" t="s">
        <v>185</v>
      </c>
    </row>
    <row r="153" s="2" customFormat="1">
      <c r="A153" s="38"/>
      <c r="B153" s="39"/>
      <c r="C153" s="40"/>
      <c r="D153" s="232" t="s">
        <v>132</v>
      </c>
      <c r="E153" s="40"/>
      <c r="F153" s="233" t="s">
        <v>186</v>
      </c>
      <c r="G153" s="40"/>
      <c r="H153" s="40"/>
      <c r="I153" s="234"/>
      <c r="J153" s="40"/>
      <c r="K153" s="40"/>
      <c r="L153" s="44"/>
      <c r="M153" s="235"/>
      <c r="N153" s="236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132</v>
      </c>
      <c r="AU153" s="17" t="s">
        <v>85</v>
      </c>
    </row>
    <row r="154" s="2" customFormat="1" ht="24.15" customHeight="1">
      <c r="A154" s="38"/>
      <c r="B154" s="39"/>
      <c r="C154" s="219" t="s">
        <v>8</v>
      </c>
      <c r="D154" s="219" t="s">
        <v>125</v>
      </c>
      <c r="E154" s="220" t="s">
        <v>187</v>
      </c>
      <c r="F154" s="221" t="s">
        <v>188</v>
      </c>
      <c r="G154" s="222" t="s">
        <v>128</v>
      </c>
      <c r="H154" s="223">
        <v>5</v>
      </c>
      <c r="I154" s="224"/>
      <c r="J154" s="225">
        <f>ROUND(I154*H154,2)</f>
        <v>0</v>
      </c>
      <c r="K154" s="221" t="s">
        <v>129</v>
      </c>
      <c r="L154" s="44"/>
      <c r="M154" s="226" t="s">
        <v>1</v>
      </c>
      <c r="N154" s="227" t="s">
        <v>40</v>
      </c>
      <c r="O154" s="91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0" t="s">
        <v>130</v>
      </c>
      <c r="AT154" s="230" t="s">
        <v>125</v>
      </c>
      <c r="AU154" s="230" t="s">
        <v>85</v>
      </c>
      <c r="AY154" s="17" t="s">
        <v>123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83</v>
      </c>
      <c r="BK154" s="231">
        <f>ROUND(I154*H154,2)</f>
        <v>0</v>
      </c>
      <c r="BL154" s="17" t="s">
        <v>130</v>
      </c>
      <c r="BM154" s="230" t="s">
        <v>189</v>
      </c>
    </row>
    <row r="155" s="2" customFormat="1">
      <c r="A155" s="38"/>
      <c r="B155" s="39"/>
      <c r="C155" s="40"/>
      <c r="D155" s="232" t="s">
        <v>132</v>
      </c>
      <c r="E155" s="40"/>
      <c r="F155" s="233" t="s">
        <v>190</v>
      </c>
      <c r="G155" s="40"/>
      <c r="H155" s="40"/>
      <c r="I155" s="234"/>
      <c r="J155" s="40"/>
      <c r="K155" s="40"/>
      <c r="L155" s="44"/>
      <c r="M155" s="235"/>
      <c r="N155" s="236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132</v>
      </c>
      <c r="AU155" s="17" t="s">
        <v>85</v>
      </c>
    </row>
    <row r="156" s="2" customFormat="1" ht="24.15" customHeight="1">
      <c r="A156" s="38"/>
      <c r="B156" s="39"/>
      <c r="C156" s="219" t="s">
        <v>191</v>
      </c>
      <c r="D156" s="219" t="s">
        <v>125</v>
      </c>
      <c r="E156" s="220" t="s">
        <v>192</v>
      </c>
      <c r="F156" s="221" t="s">
        <v>193</v>
      </c>
      <c r="G156" s="222" t="s">
        <v>128</v>
      </c>
      <c r="H156" s="223">
        <v>4</v>
      </c>
      <c r="I156" s="224"/>
      <c r="J156" s="225">
        <f>ROUND(I156*H156,2)</f>
        <v>0</v>
      </c>
      <c r="K156" s="221" t="s">
        <v>129</v>
      </c>
      <c r="L156" s="44"/>
      <c r="M156" s="226" t="s">
        <v>1</v>
      </c>
      <c r="N156" s="227" t="s">
        <v>40</v>
      </c>
      <c r="O156" s="91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0" t="s">
        <v>130</v>
      </c>
      <c r="AT156" s="230" t="s">
        <v>125</v>
      </c>
      <c r="AU156" s="230" t="s">
        <v>85</v>
      </c>
      <c r="AY156" s="17" t="s">
        <v>123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83</v>
      </c>
      <c r="BK156" s="231">
        <f>ROUND(I156*H156,2)</f>
        <v>0</v>
      </c>
      <c r="BL156" s="17" t="s">
        <v>130</v>
      </c>
      <c r="BM156" s="230" t="s">
        <v>194</v>
      </c>
    </row>
    <row r="157" s="2" customFormat="1">
      <c r="A157" s="38"/>
      <c r="B157" s="39"/>
      <c r="C157" s="40"/>
      <c r="D157" s="232" t="s">
        <v>132</v>
      </c>
      <c r="E157" s="40"/>
      <c r="F157" s="233" t="s">
        <v>195</v>
      </c>
      <c r="G157" s="40"/>
      <c r="H157" s="40"/>
      <c r="I157" s="234"/>
      <c r="J157" s="40"/>
      <c r="K157" s="40"/>
      <c r="L157" s="44"/>
      <c r="M157" s="235"/>
      <c r="N157" s="236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132</v>
      </c>
      <c r="AU157" s="17" t="s">
        <v>85</v>
      </c>
    </row>
    <row r="158" s="2" customFormat="1" ht="37.8" customHeight="1">
      <c r="A158" s="38"/>
      <c r="B158" s="39"/>
      <c r="C158" s="219" t="s">
        <v>196</v>
      </c>
      <c r="D158" s="219" t="s">
        <v>125</v>
      </c>
      <c r="E158" s="220" t="s">
        <v>197</v>
      </c>
      <c r="F158" s="221" t="s">
        <v>198</v>
      </c>
      <c r="G158" s="222" t="s">
        <v>91</v>
      </c>
      <c r="H158" s="223">
        <v>139.80000000000001</v>
      </c>
      <c r="I158" s="224"/>
      <c r="J158" s="225">
        <f>ROUND(I158*H158,2)</f>
        <v>0</v>
      </c>
      <c r="K158" s="221" t="s">
        <v>129</v>
      </c>
      <c r="L158" s="44"/>
      <c r="M158" s="226" t="s">
        <v>1</v>
      </c>
      <c r="N158" s="227" t="s">
        <v>40</v>
      </c>
      <c r="O158" s="91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130</v>
      </c>
      <c r="AT158" s="230" t="s">
        <v>125</v>
      </c>
      <c r="AU158" s="230" t="s">
        <v>85</v>
      </c>
      <c r="AY158" s="17" t="s">
        <v>123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83</v>
      </c>
      <c r="BK158" s="231">
        <f>ROUND(I158*H158,2)</f>
        <v>0</v>
      </c>
      <c r="BL158" s="17" t="s">
        <v>130</v>
      </c>
      <c r="BM158" s="230" t="s">
        <v>199</v>
      </c>
    </row>
    <row r="159" s="2" customFormat="1">
      <c r="A159" s="38"/>
      <c r="B159" s="39"/>
      <c r="C159" s="40"/>
      <c r="D159" s="232" t="s">
        <v>132</v>
      </c>
      <c r="E159" s="40"/>
      <c r="F159" s="233" t="s">
        <v>200</v>
      </c>
      <c r="G159" s="40"/>
      <c r="H159" s="40"/>
      <c r="I159" s="234"/>
      <c r="J159" s="40"/>
      <c r="K159" s="40"/>
      <c r="L159" s="44"/>
      <c r="M159" s="235"/>
      <c r="N159" s="236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132</v>
      </c>
      <c r="AU159" s="17" t="s">
        <v>85</v>
      </c>
    </row>
    <row r="160" s="13" customFormat="1">
      <c r="A160" s="13"/>
      <c r="B160" s="237"/>
      <c r="C160" s="238"/>
      <c r="D160" s="232" t="s">
        <v>157</v>
      </c>
      <c r="E160" s="239" t="s">
        <v>1</v>
      </c>
      <c r="F160" s="240" t="s">
        <v>201</v>
      </c>
      <c r="G160" s="238"/>
      <c r="H160" s="239" t="s">
        <v>1</v>
      </c>
      <c r="I160" s="241"/>
      <c r="J160" s="238"/>
      <c r="K160" s="238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157</v>
      </c>
      <c r="AU160" s="246" t="s">
        <v>85</v>
      </c>
      <c r="AV160" s="13" t="s">
        <v>83</v>
      </c>
      <c r="AW160" s="13" t="s">
        <v>31</v>
      </c>
      <c r="AX160" s="13" t="s">
        <v>75</v>
      </c>
      <c r="AY160" s="246" t="s">
        <v>123</v>
      </c>
    </row>
    <row r="161" s="14" customFormat="1">
      <c r="A161" s="14"/>
      <c r="B161" s="247"/>
      <c r="C161" s="248"/>
      <c r="D161" s="232" t="s">
        <v>157</v>
      </c>
      <c r="E161" s="249" t="s">
        <v>1</v>
      </c>
      <c r="F161" s="250" t="s">
        <v>89</v>
      </c>
      <c r="G161" s="248"/>
      <c r="H161" s="251">
        <v>139.80000000000001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157</v>
      </c>
      <c r="AU161" s="257" t="s">
        <v>85</v>
      </c>
      <c r="AV161" s="14" t="s">
        <v>85</v>
      </c>
      <c r="AW161" s="14" t="s">
        <v>31</v>
      </c>
      <c r="AX161" s="14" t="s">
        <v>75</v>
      </c>
      <c r="AY161" s="257" t="s">
        <v>123</v>
      </c>
    </row>
    <row r="162" s="15" customFormat="1">
      <c r="A162" s="15"/>
      <c r="B162" s="258"/>
      <c r="C162" s="259"/>
      <c r="D162" s="232" t="s">
        <v>157</v>
      </c>
      <c r="E162" s="260" t="s">
        <v>1</v>
      </c>
      <c r="F162" s="261" t="s">
        <v>159</v>
      </c>
      <c r="G162" s="259"/>
      <c r="H162" s="262">
        <v>139.80000000000001</v>
      </c>
      <c r="I162" s="263"/>
      <c r="J162" s="259"/>
      <c r="K162" s="259"/>
      <c r="L162" s="264"/>
      <c r="M162" s="265"/>
      <c r="N162" s="266"/>
      <c r="O162" s="266"/>
      <c r="P162" s="266"/>
      <c r="Q162" s="266"/>
      <c r="R162" s="266"/>
      <c r="S162" s="266"/>
      <c r="T162" s="26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8" t="s">
        <v>157</v>
      </c>
      <c r="AU162" s="268" t="s">
        <v>85</v>
      </c>
      <c r="AV162" s="15" t="s">
        <v>130</v>
      </c>
      <c r="AW162" s="15" t="s">
        <v>31</v>
      </c>
      <c r="AX162" s="15" t="s">
        <v>83</v>
      </c>
      <c r="AY162" s="268" t="s">
        <v>123</v>
      </c>
    </row>
    <row r="163" s="2" customFormat="1" ht="37.8" customHeight="1">
      <c r="A163" s="38"/>
      <c r="B163" s="39"/>
      <c r="C163" s="219" t="s">
        <v>202</v>
      </c>
      <c r="D163" s="219" t="s">
        <v>125</v>
      </c>
      <c r="E163" s="220" t="s">
        <v>203</v>
      </c>
      <c r="F163" s="221" t="s">
        <v>204</v>
      </c>
      <c r="G163" s="222" t="s">
        <v>91</v>
      </c>
      <c r="H163" s="223">
        <v>575.39999999999998</v>
      </c>
      <c r="I163" s="224"/>
      <c r="J163" s="225">
        <f>ROUND(I163*H163,2)</f>
        <v>0</v>
      </c>
      <c r="K163" s="221" t="s">
        <v>129</v>
      </c>
      <c r="L163" s="44"/>
      <c r="M163" s="226" t="s">
        <v>1</v>
      </c>
      <c r="N163" s="227" t="s">
        <v>40</v>
      </c>
      <c r="O163" s="91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0" t="s">
        <v>130</v>
      </c>
      <c r="AT163" s="230" t="s">
        <v>125</v>
      </c>
      <c r="AU163" s="230" t="s">
        <v>85</v>
      </c>
      <c r="AY163" s="17" t="s">
        <v>123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83</v>
      </c>
      <c r="BK163" s="231">
        <f>ROUND(I163*H163,2)</f>
        <v>0</v>
      </c>
      <c r="BL163" s="17" t="s">
        <v>130</v>
      </c>
      <c r="BM163" s="230" t="s">
        <v>205</v>
      </c>
    </row>
    <row r="164" s="2" customFormat="1">
      <c r="A164" s="38"/>
      <c r="B164" s="39"/>
      <c r="C164" s="40"/>
      <c r="D164" s="232" t="s">
        <v>132</v>
      </c>
      <c r="E164" s="40"/>
      <c r="F164" s="233" t="s">
        <v>206</v>
      </c>
      <c r="G164" s="40"/>
      <c r="H164" s="40"/>
      <c r="I164" s="234"/>
      <c r="J164" s="40"/>
      <c r="K164" s="40"/>
      <c r="L164" s="44"/>
      <c r="M164" s="235"/>
      <c r="N164" s="236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132</v>
      </c>
      <c r="AU164" s="17" t="s">
        <v>85</v>
      </c>
    </row>
    <row r="165" s="13" customFormat="1">
      <c r="A165" s="13"/>
      <c r="B165" s="237"/>
      <c r="C165" s="238"/>
      <c r="D165" s="232" t="s">
        <v>157</v>
      </c>
      <c r="E165" s="239" t="s">
        <v>1</v>
      </c>
      <c r="F165" s="240" t="s">
        <v>207</v>
      </c>
      <c r="G165" s="238"/>
      <c r="H165" s="239" t="s">
        <v>1</v>
      </c>
      <c r="I165" s="241"/>
      <c r="J165" s="238"/>
      <c r="K165" s="238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157</v>
      </c>
      <c r="AU165" s="246" t="s">
        <v>85</v>
      </c>
      <c r="AV165" s="13" t="s">
        <v>83</v>
      </c>
      <c r="AW165" s="13" t="s">
        <v>31</v>
      </c>
      <c r="AX165" s="13" t="s">
        <v>75</v>
      </c>
      <c r="AY165" s="246" t="s">
        <v>123</v>
      </c>
    </row>
    <row r="166" s="14" customFormat="1">
      <c r="A166" s="14"/>
      <c r="B166" s="247"/>
      <c r="C166" s="248"/>
      <c r="D166" s="232" t="s">
        <v>157</v>
      </c>
      <c r="E166" s="249" t="s">
        <v>1</v>
      </c>
      <c r="F166" s="250" t="s">
        <v>208</v>
      </c>
      <c r="G166" s="248"/>
      <c r="H166" s="251">
        <v>559.20000000000005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7" t="s">
        <v>157</v>
      </c>
      <c r="AU166" s="257" t="s">
        <v>85</v>
      </c>
      <c r="AV166" s="14" t="s">
        <v>85</v>
      </c>
      <c r="AW166" s="14" t="s">
        <v>31</v>
      </c>
      <c r="AX166" s="14" t="s">
        <v>75</v>
      </c>
      <c r="AY166" s="257" t="s">
        <v>123</v>
      </c>
    </row>
    <row r="167" s="13" customFormat="1">
      <c r="A167" s="13"/>
      <c r="B167" s="237"/>
      <c r="C167" s="238"/>
      <c r="D167" s="232" t="s">
        <v>157</v>
      </c>
      <c r="E167" s="239" t="s">
        <v>1</v>
      </c>
      <c r="F167" s="240" t="s">
        <v>209</v>
      </c>
      <c r="G167" s="238"/>
      <c r="H167" s="239" t="s">
        <v>1</v>
      </c>
      <c r="I167" s="241"/>
      <c r="J167" s="238"/>
      <c r="K167" s="238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157</v>
      </c>
      <c r="AU167" s="246" t="s">
        <v>85</v>
      </c>
      <c r="AV167" s="13" t="s">
        <v>83</v>
      </c>
      <c r="AW167" s="13" t="s">
        <v>31</v>
      </c>
      <c r="AX167" s="13" t="s">
        <v>75</v>
      </c>
      <c r="AY167" s="246" t="s">
        <v>123</v>
      </c>
    </row>
    <row r="168" s="14" customFormat="1">
      <c r="A168" s="14"/>
      <c r="B168" s="247"/>
      <c r="C168" s="248"/>
      <c r="D168" s="232" t="s">
        <v>157</v>
      </c>
      <c r="E168" s="249" t="s">
        <v>1</v>
      </c>
      <c r="F168" s="250" t="s">
        <v>210</v>
      </c>
      <c r="G168" s="248"/>
      <c r="H168" s="251">
        <v>16.199999999999999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157</v>
      </c>
      <c r="AU168" s="257" t="s">
        <v>85</v>
      </c>
      <c r="AV168" s="14" t="s">
        <v>85</v>
      </c>
      <c r="AW168" s="14" t="s">
        <v>31</v>
      </c>
      <c r="AX168" s="14" t="s">
        <v>75</v>
      </c>
      <c r="AY168" s="257" t="s">
        <v>123</v>
      </c>
    </row>
    <row r="169" s="15" customFormat="1">
      <c r="A169" s="15"/>
      <c r="B169" s="258"/>
      <c r="C169" s="259"/>
      <c r="D169" s="232" t="s">
        <v>157</v>
      </c>
      <c r="E169" s="260" t="s">
        <v>1</v>
      </c>
      <c r="F169" s="261" t="s">
        <v>159</v>
      </c>
      <c r="G169" s="259"/>
      <c r="H169" s="262">
        <v>575.39999999999998</v>
      </c>
      <c r="I169" s="263"/>
      <c r="J169" s="259"/>
      <c r="K169" s="259"/>
      <c r="L169" s="264"/>
      <c r="M169" s="265"/>
      <c r="N169" s="266"/>
      <c r="O169" s="266"/>
      <c r="P169" s="266"/>
      <c r="Q169" s="266"/>
      <c r="R169" s="266"/>
      <c r="S169" s="266"/>
      <c r="T169" s="267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8" t="s">
        <v>157</v>
      </c>
      <c r="AU169" s="268" t="s">
        <v>85</v>
      </c>
      <c r="AV169" s="15" t="s">
        <v>130</v>
      </c>
      <c r="AW169" s="15" t="s">
        <v>31</v>
      </c>
      <c r="AX169" s="15" t="s">
        <v>83</v>
      </c>
      <c r="AY169" s="268" t="s">
        <v>123</v>
      </c>
    </row>
    <row r="170" s="2" customFormat="1" ht="24.15" customHeight="1">
      <c r="A170" s="38"/>
      <c r="B170" s="39"/>
      <c r="C170" s="219" t="s">
        <v>211</v>
      </c>
      <c r="D170" s="219" t="s">
        <v>125</v>
      </c>
      <c r="E170" s="220" t="s">
        <v>212</v>
      </c>
      <c r="F170" s="221" t="s">
        <v>213</v>
      </c>
      <c r="G170" s="222" t="s">
        <v>128</v>
      </c>
      <c r="H170" s="223">
        <v>80</v>
      </c>
      <c r="I170" s="224"/>
      <c r="J170" s="225">
        <f>ROUND(I170*H170,2)</f>
        <v>0</v>
      </c>
      <c r="K170" s="221" t="s">
        <v>129</v>
      </c>
      <c r="L170" s="44"/>
      <c r="M170" s="226" t="s">
        <v>1</v>
      </c>
      <c r="N170" s="227" t="s">
        <v>40</v>
      </c>
      <c r="O170" s="91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0" t="s">
        <v>130</v>
      </c>
      <c r="AT170" s="230" t="s">
        <v>125</v>
      </c>
      <c r="AU170" s="230" t="s">
        <v>85</v>
      </c>
      <c r="AY170" s="17" t="s">
        <v>123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83</v>
      </c>
      <c r="BK170" s="231">
        <f>ROUND(I170*H170,2)</f>
        <v>0</v>
      </c>
      <c r="BL170" s="17" t="s">
        <v>130</v>
      </c>
      <c r="BM170" s="230" t="s">
        <v>214</v>
      </c>
    </row>
    <row r="171" s="2" customFormat="1">
      <c r="A171" s="38"/>
      <c r="B171" s="39"/>
      <c r="C171" s="40"/>
      <c r="D171" s="232" t="s">
        <v>132</v>
      </c>
      <c r="E171" s="40"/>
      <c r="F171" s="233" t="s">
        <v>215</v>
      </c>
      <c r="G171" s="40"/>
      <c r="H171" s="40"/>
      <c r="I171" s="234"/>
      <c r="J171" s="40"/>
      <c r="K171" s="40"/>
      <c r="L171" s="44"/>
      <c r="M171" s="235"/>
      <c r="N171" s="236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132</v>
      </c>
      <c r="AU171" s="17" t="s">
        <v>85</v>
      </c>
    </row>
    <row r="172" s="14" customFormat="1">
      <c r="A172" s="14"/>
      <c r="B172" s="247"/>
      <c r="C172" s="248"/>
      <c r="D172" s="232" t="s">
        <v>157</v>
      </c>
      <c r="E172" s="248"/>
      <c r="F172" s="250" t="s">
        <v>216</v>
      </c>
      <c r="G172" s="248"/>
      <c r="H172" s="251">
        <v>80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7" t="s">
        <v>157</v>
      </c>
      <c r="AU172" s="257" t="s">
        <v>85</v>
      </c>
      <c r="AV172" s="14" t="s">
        <v>85</v>
      </c>
      <c r="AW172" s="14" t="s">
        <v>4</v>
      </c>
      <c r="AX172" s="14" t="s">
        <v>83</v>
      </c>
      <c r="AY172" s="257" t="s">
        <v>123</v>
      </c>
    </row>
    <row r="173" s="2" customFormat="1" ht="24.15" customHeight="1">
      <c r="A173" s="38"/>
      <c r="B173" s="39"/>
      <c r="C173" s="219" t="s">
        <v>217</v>
      </c>
      <c r="D173" s="219" t="s">
        <v>125</v>
      </c>
      <c r="E173" s="220" t="s">
        <v>218</v>
      </c>
      <c r="F173" s="221" t="s">
        <v>219</v>
      </c>
      <c r="G173" s="222" t="s">
        <v>128</v>
      </c>
      <c r="H173" s="223">
        <v>220</v>
      </c>
      <c r="I173" s="224"/>
      <c r="J173" s="225">
        <f>ROUND(I173*H173,2)</f>
        <v>0</v>
      </c>
      <c r="K173" s="221" t="s">
        <v>129</v>
      </c>
      <c r="L173" s="44"/>
      <c r="M173" s="226" t="s">
        <v>1</v>
      </c>
      <c r="N173" s="227" t="s">
        <v>40</v>
      </c>
      <c r="O173" s="91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0" t="s">
        <v>130</v>
      </c>
      <c r="AT173" s="230" t="s">
        <v>125</v>
      </c>
      <c r="AU173" s="230" t="s">
        <v>85</v>
      </c>
      <c r="AY173" s="17" t="s">
        <v>123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83</v>
      </c>
      <c r="BK173" s="231">
        <f>ROUND(I173*H173,2)</f>
        <v>0</v>
      </c>
      <c r="BL173" s="17" t="s">
        <v>130</v>
      </c>
      <c r="BM173" s="230" t="s">
        <v>220</v>
      </c>
    </row>
    <row r="174" s="2" customFormat="1">
      <c r="A174" s="38"/>
      <c r="B174" s="39"/>
      <c r="C174" s="40"/>
      <c r="D174" s="232" t="s">
        <v>132</v>
      </c>
      <c r="E174" s="40"/>
      <c r="F174" s="233" t="s">
        <v>221</v>
      </c>
      <c r="G174" s="40"/>
      <c r="H174" s="40"/>
      <c r="I174" s="234"/>
      <c r="J174" s="40"/>
      <c r="K174" s="40"/>
      <c r="L174" s="44"/>
      <c r="M174" s="235"/>
      <c r="N174" s="236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132</v>
      </c>
      <c r="AU174" s="17" t="s">
        <v>85</v>
      </c>
    </row>
    <row r="175" s="14" customFormat="1">
      <c r="A175" s="14"/>
      <c r="B175" s="247"/>
      <c r="C175" s="248"/>
      <c r="D175" s="232" t="s">
        <v>157</v>
      </c>
      <c r="E175" s="248"/>
      <c r="F175" s="250" t="s">
        <v>222</v>
      </c>
      <c r="G175" s="248"/>
      <c r="H175" s="251">
        <v>220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157</v>
      </c>
      <c r="AU175" s="257" t="s">
        <v>85</v>
      </c>
      <c r="AV175" s="14" t="s">
        <v>85</v>
      </c>
      <c r="AW175" s="14" t="s">
        <v>4</v>
      </c>
      <c r="AX175" s="14" t="s">
        <v>83</v>
      </c>
      <c r="AY175" s="257" t="s">
        <v>123</v>
      </c>
    </row>
    <row r="176" s="2" customFormat="1" ht="24.15" customHeight="1">
      <c r="A176" s="38"/>
      <c r="B176" s="39"/>
      <c r="C176" s="219" t="s">
        <v>223</v>
      </c>
      <c r="D176" s="219" t="s">
        <v>125</v>
      </c>
      <c r="E176" s="220" t="s">
        <v>224</v>
      </c>
      <c r="F176" s="221" t="s">
        <v>225</v>
      </c>
      <c r="G176" s="222" t="s">
        <v>128</v>
      </c>
      <c r="H176" s="223">
        <v>1</v>
      </c>
      <c r="I176" s="224"/>
      <c r="J176" s="225">
        <f>ROUND(I176*H176,2)</f>
        <v>0</v>
      </c>
      <c r="K176" s="221" t="s">
        <v>129</v>
      </c>
      <c r="L176" s="44"/>
      <c r="M176" s="226" t="s">
        <v>1</v>
      </c>
      <c r="N176" s="227" t="s">
        <v>40</v>
      </c>
      <c r="O176" s="91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0" t="s">
        <v>130</v>
      </c>
      <c r="AT176" s="230" t="s">
        <v>125</v>
      </c>
      <c r="AU176" s="230" t="s">
        <v>85</v>
      </c>
      <c r="AY176" s="17" t="s">
        <v>123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7" t="s">
        <v>83</v>
      </c>
      <c r="BK176" s="231">
        <f>ROUND(I176*H176,2)</f>
        <v>0</v>
      </c>
      <c r="BL176" s="17" t="s">
        <v>130</v>
      </c>
      <c r="BM176" s="230" t="s">
        <v>226</v>
      </c>
    </row>
    <row r="177" s="2" customFormat="1">
      <c r="A177" s="38"/>
      <c r="B177" s="39"/>
      <c r="C177" s="40"/>
      <c r="D177" s="232" t="s">
        <v>132</v>
      </c>
      <c r="E177" s="40"/>
      <c r="F177" s="233" t="s">
        <v>227</v>
      </c>
      <c r="G177" s="40"/>
      <c r="H177" s="40"/>
      <c r="I177" s="234"/>
      <c r="J177" s="40"/>
      <c r="K177" s="40"/>
      <c r="L177" s="44"/>
      <c r="M177" s="235"/>
      <c r="N177" s="236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132</v>
      </c>
      <c r="AU177" s="17" t="s">
        <v>85</v>
      </c>
    </row>
    <row r="178" s="2" customFormat="1" ht="24.15" customHeight="1">
      <c r="A178" s="38"/>
      <c r="B178" s="39"/>
      <c r="C178" s="219" t="s">
        <v>228</v>
      </c>
      <c r="D178" s="219" t="s">
        <v>125</v>
      </c>
      <c r="E178" s="220" t="s">
        <v>229</v>
      </c>
      <c r="F178" s="221" t="s">
        <v>230</v>
      </c>
      <c r="G178" s="222" t="s">
        <v>128</v>
      </c>
      <c r="H178" s="223">
        <v>100</v>
      </c>
      <c r="I178" s="224"/>
      <c r="J178" s="225">
        <f>ROUND(I178*H178,2)</f>
        <v>0</v>
      </c>
      <c r="K178" s="221" t="s">
        <v>129</v>
      </c>
      <c r="L178" s="44"/>
      <c r="M178" s="226" t="s">
        <v>1</v>
      </c>
      <c r="N178" s="227" t="s">
        <v>40</v>
      </c>
      <c r="O178" s="91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0" t="s">
        <v>130</v>
      </c>
      <c r="AT178" s="230" t="s">
        <v>125</v>
      </c>
      <c r="AU178" s="230" t="s">
        <v>85</v>
      </c>
      <c r="AY178" s="17" t="s">
        <v>123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7" t="s">
        <v>83</v>
      </c>
      <c r="BK178" s="231">
        <f>ROUND(I178*H178,2)</f>
        <v>0</v>
      </c>
      <c r="BL178" s="17" t="s">
        <v>130</v>
      </c>
      <c r="BM178" s="230" t="s">
        <v>231</v>
      </c>
    </row>
    <row r="179" s="2" customFormat="1">
      <c r="A179" s="38"/>
      <c r="B179" s="39"/>
      <c r="C179" s="40"/>
      <c r="D179" s="232" t="s">
        <v>132</v>
      </c>
      <c r="E179" s="40"/>
      <c r="F179" s="233" t="s">
        <v>232</v>
      </c>
      <c r="G179" s="40"/>
      <c r="H179" s="40"/>
      <c r="I179" s="234"/>
      <c r="J179" s="40"/>
      <c r="K179" s="40"/>
      <c r="L179" s="44"/>
      <c r="M179" s="235"/>
      <c r="N179" s="236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132</v>
      </c>
      <c r="AU179" s="17" t="s">
        <v>85</v>
      </c>
    </row>
    <row r="180" s="14" customFormat="1">
      <c r="A180" s="14"/>
      <c r="B180" s="247"/>
      <c r="C180" s="248"/>
      <c r="D180" s="232" t="s">
        <v>157</v>
      </c>
      <c r="E180" s="248"/>
      <c r="F180" s="250" t="s">
        <v>233</v>
      </c>
      <c r="G180" s="248"/>
      <c r="H180" s="251">
        <v>100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157</v>
      </c>
      <c r="AU180" s="257" t="s">
        <v>85</v>
      </c>
      <c r="AV180" s="14" t="s">
        <v>85</v>
      </c>
      <c r="AW180" s="14" t="s">
        <v>4</v>
      </c>
      <c r="AX180" s="14" t="s">
        <v>83</v>
      </c>
      <c r="AY180" s="257" t="s">
        <v>123</v>
      </c>
    </row>
    <row r="181" s="2" customFormat="1" ht="24.15" customHeight="1">
      <c r="A181" s="38"/>
      <c r="B181" s="39"/>
      <c r="C181" s="219" t="s">
        <v>234</v>
      </c>
      <c r="D181" s="219" t="s">
        <v>125</v>
      </c>
      <c r="E181" s="220" t="s">
        <v>235</v>
      </c>
      <c r="F181" s="221" t="s">
        <v>236</v>
      </c>
      <c r="G181" s="222" t="s">
        <v>128</v>
      </c>
      <c r="H181" s="223">
        <v>80</v>
      </c>
      <c r="I181" s="224"/>
      <c r="J181" s="225">
        <f>ROUND(I181*H181,2)</f>
        <v>0</v>
      </c>
      <c r="K181" s="221" t="s">
        <v>129</v>
      </c>
      <c r="L181" s="44"/>
      <c r="M181" s="226" t="s">
        <v>1</v>
      </c>
      <c r="N181" s="227" t="s">
        <v>40</v>
      </c>
      <c r="O181" s="91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0" t="s">
        <v>130</v>
      </c>
      <c r="AT181" s="230" t="s">
        <v>125</v>
      </c>
      <c r="AU181" s="230" t="s">
        <v>85</v>
      </c>
      <c r="AY181" s="17" t="s">
        <v>123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7" t="s">
        <v>83</v>
      </c>
      <c r="BK181" s="231">
        <f>ROUND(I181*H181,2)</f>
        <v>0</v>
      </c>
      <c r="BL181" s="17" t="s">
        <v>130</v>
      </c>
      <c r="BM181" s="230" t="s">
        <v>237</v>
      </c>
    </row>
    <row r="182" s="2" customFormat="1">
      <c r="A182" s="38"/>
      <c r="B182" s="39"/>
      <c r="C182" s="40"/>
      <c r="D182" s="232" t="s">
        <v>132</v>
      </c>
      <c r="E182" s="40"/>
      <c r="F182" s="233" t="s">
        <v>238</v>
      </c>
      <c r="G182" s="40"/>
      <c r="H182" s="40"/>
      <c r="I182" s="234"/>
      <c r="J182" s="40"/>
      <c r="K182" s="40"/>
      <c r="L182" s="44"/>
      <c r="M182" s="235"/>
      <c r="N182" s="236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132</v>
      </c>
      <c r="AU182" s="17" t="s">
        <v>85</v>
      </c>
    </row>
    <row r="183" s="14" customFormat="1">
      <c r="A183" s="14"/>
      <c r="B183" s="247"/>
      <c r="C183" s="248"/>
      <c r="D183" s="232" t="s">
        <v>157</v>
      </c>
      <c r="E183" s="248"/>
      <c r="F183" s="250" t="s">
        <v>216</v>
      </c>
      <c r="G183" s="248"/>
      <c r="H183" s="251">
        <v>80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7" t="s">
        <v>157</v>
      </c>
      <c r="AU183" s="257" t="s">
        <v>85</v>
      </c>
      <c r="AV183" s="14" t="s">
        <v>85</v>
      </c>
      <c r="AW183" s="14" t="s">
        <v>4</v>
      </c>
      <c r="AX183" s="14" t="s">
        <v>83</v>
      </c>
      <c r="AY183" s="257" t="s">
        <v>123</v>
      </c>
    </row>
    <row r="184" s="2" customFormat="1" ht="37.8" customHeight="1">
      <c r="A184" s="38"/>
      <c r="B184" s="39"/>
      <c r="C184" s="219" t="s">
        <v>7</v>
      </c>
      <c r="D184" s="219" t="s">
        <v>125</v>
      </c>
      <c r="E184" s="220" t="s">
        <v>239</v>
      </c>
      <c r="F184" s="221" t="s">
        <v>240</v>
      </c>
      <c r="G184" s="222" t="s">
        <v>91</v>
      </c>
      <c r="H184" s="223">
        <v>571.60000000000002</v>
      </c>
      <c r="I184" s="224"/>
      <c r="J184" s="225">
        <f>ROUND(I184*H184,2)</f>
        <v>0</v>
      </c>
      <c r="K184" s="221" t="s">
        <v>129</v>
      </c>
      <c r="L184" s="44"/>
      <c r="M184" s="226" t="s">
        <v>1</v>
      </c>
      <c r="N184" s="227" t="s">
        <v>40</v>
      </c>
      <c r="O184" s="91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0" t="s">
        <v>130</v>
      </c>
      <c r="AT184" s="230" t="s">
        <v>125</v>
      </c>
      <c r="AU184" s="230" t="s">
        <v>85</v>
      </c>
      <c r="AY184" s="17" t="s">
        <v>123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7" t="s">
        <v>83</v>
      </c>
      <c r="BK184" s="231">
        <f>ROUND(I184*H184,2)</f>
        <v>0</v>
      </c>
      <c r="BL184" s="17" t="s">
        <v>130</v>
      </c>
      <c r="BM184" s="230" t="s">
        <v>241</v>
      </c>
    </row>
    <row r="185" s="2" customFormat="1">
      <c r="A185" s="38"/>
      <c r="B185" s="39"/>
      <c r="C185" s="40"/>
      <c r="D185" s="232" t="s">
        <v>132</v>
      </c>
      <c r="E185" s="40"/>
      <c r="F185" s="233" t="s">
        <v>242</v>
      </c>
      <c r="G185" s="40"/>
      <c r="H185" s="40"/>
      <c r="I185" s="234"/>
      <c r="J185" s="40"/>
      <c r="K185" s="40"/>
      <c r="L185" s="44"/>
      <c r="M185" s="235"/>
      <c r="N185" s="236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132</v>
      </c>
      <c r="AU185" s="17" t="s">
        <v>85</v>
      </c>
    </row>
    <row r="186" s="13" customFormat="1">
      <c r="A186" s="13"/>
      <c r="B186" s="237"/>
      <c r="C186" s="238"/>
      <c r="D186" s="232" t="s">
        <v>157</v>
      </c>
      <c r="E186" s="239" t="s">
        <v>1</v>
      </c>
      <c r="F186" s="240" t="s">
        <v>243</v>
      </c>
      <c r="G186" s="238"/>
      <c r="H186" s="239" t="s">
        <v>1</v>
      </c>
      <c r="I186" s="241"/>
      <c r="J186" s="238"/>
      <c r="K186" s="238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157</v>
      </c>
      <c r="AU186" s="246" t="s">
        <v>85</v>
      </c>
      <c r="AV186" s="13" t="s">
        <v>83</v>
      </c>
      <c r="AW186" s="13" t="s">
        <v>31</v>
      </c>
      <c r="AX186" s="13" t="s">
        <v>75</v>
      </c>
      <c r="AY186" s="246" t="s">
        <v>123</v>
      </c>
    </row>
    <row r="187" s="14" customFormat="1">
      <c r="A187" s="14"/>
      <c r="B187" s="247"/>
      <c r="C187" s="248"/>
      <c r="D187" s="232" t="s">
        <v>157</v>
      </c>
      <c r="E187" s="249" t="s">
        <v>1</v>
      </c>
      <c r="F187" s="250" t="s">
        <v>244</v>
      </c>
      <c r="G187" s="248"/>
      <c r="H187" s="251">
        <v>571.60000000000002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7" t="s">
        <v>157</v>
      </c>
      <c r="AU187" s="257" t="s">
        <v>85</v>
      </c>
      <c r="AV187" s="14" t="s">
        <v>85</v>
      </c>
      <c r="AW187" s="14" t="s">
        <v>31</v>
      </c>
      <c r="AX187" s="14" t="s">
        <v>75</v>
      </c>
      <c r="AY187" s="257" t="s">
        <v>123</v>
      </c>
    </row>
    <row r="188" s="15" customFormat="1">
      <c r="A188" s="15"/>
      <c r="B188" s="258"/>
      <c r="C188" s="259"/>
      <c r="D188" s="232" t="s">
        <v>157</v>
      </c>
      <c r="E188" s="260" t="s">
        <v>1</v>
      </c>
      <c r="F188" s="261" t="s">
        <v>159</v>
      </c>
      <c r="G188" s="259"/>
      <c r="H188" s="262">
        <v>571.60000000000002</v>
      </c>
      <c r="I188" s="263"/>
      <c r="J188" s="259"/>
      <c r="K188" s="259"/>
      <c r="L188" s="264"/>
      <c r="M188" s="265"/>
      <c r="N188" s="266"/>
      <c r="O188" s="266"/>
      <c r="P188" s="266"/>
      <c r="Q188" s="266"/>
      <c r="R188" s="266"/>
      <c r="S188" s="266"/>
      <c r="T188" s="267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8" t="s">
        <v>157</v>
      </c>
      <c r="AU188" s="268" t="s">
        <v>85</v>
      </c>
      <c r="AV188" s="15" t="s">
        <v>130</v>
      </c>
      <c r="AW188" s="15" t="s">
        <v>31</v>
      </c>
      <c r="AX188" s="15" t="s">
        <v>83</v>
      </c>
      <c r="AY188" s="268" t="s">
        <v>123</v>
      </c>
    </row>
    <row r="189" s="2" customFormat="1" ht="37.8" customHeight="1">
      <c r="A189" s="38"/>
      <c r="B189" s="39"/>
      <c r="C189" s="219" t="s">
        <v>245</v>
      </c>
      <c r="D189" s="219" t="s">
        <v>125</v>
      </c>
      <c r="E189" s="220" t="s">
        <v>246</v>
      </c>
      <c r="F189" s="221" t="s">
        <v>247</v>
      </c>
      <c r="G189" s="222" t="s">
        <v>91</v>
      </c>
      <c r="H189" s="223">
        <v>8002.3999999999996</v>
      </c>
      <c r="I189" s="224"/>
      <c r="J189" s="225">
        <f>ROUND(I189*H189,2)</f>
        <v>0</v>
      </c>
      <c r="K189" s="221" t="s">
        <v>129</v>
      </c>
      <c r="L189" s="44"/>
      <c r="M189" s="226" t="s">
        <v>1</v>
      </c>
      <c r="N189" s="227" t="s">
        <v>40</v>
      </c>
      <c r="O189" s="91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0" t="s">
        <v>130</v>
      </c>
      <c r="AT189" s="230" t="s">
        <v>125</v>
      </c>
      <c r="AU189" s="230" t="s">
        <v>85</v>
      </c>
      <c r="AY189" s="17" t="s">
        <v>123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7" t="s">
        <v>83</v>
      </c>
      <c r="BK189" s="231">
        <f>ROUND(I189*H189,2)</f>
        <v>0</v>
      </c>
      <c r="BL189" s="17" t="s">
        <v>130</v>
      </c>
      <c r="BM189" s="230" t="s">
        <v>248</v>
      </c>
    </row>
    <row r="190" s="2" customFormat="1">
      <c r="A190" s="38"/>
      <c r="B190" s="39"/>
      <c r="C190" s="40"/>
      <c r="D190" s="232" t="s">
        <v>132</v>
      </c>
      <c r="E190" s="40"/>
      <c r="F190" s="233" t="s">
        <v>249</v>
      </c>
      <c r="G190" s="40"/>
      <c r="H190" s="40"/>
      <c r="I190" s="234"/>
      <c r="J190" s="40"/>
      <c r="K190" s="40"/>
      <c r="L190" s="44"/>
      <c r="M190" s="235"/>
      <c r="N190" s="236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132</v>
      </c>
      <c r="AU190" s="17" t="s">
        <v>85</v>
      </c>
    </row>
    <row r="191" s="13" customFormat="1">
      <c r="A191" s="13"/>
      <c r="B191" s="237"/>
      <c r="C191" s="238"/>
      <c r="D191" s="232" t="s">
        <v>157</v>
      </c>
      <c r="E191" s="239" t="s">
        <v>1</v>
      </c>
      <c r="F191" s="240" t="s">
        <v>250</v>
      </c>
      <c r="G191" s="238"/>
      <c r="H191" s="239" t="s">
        <v>1</v>
      </c>
      <c r="I191" s="241"/>
      <c r="J191" s="238"/>
      <c r="K191" s="238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157</v>
      </c>
      <c r="AU191" s="246" t="s">
        <v>85</v>
      </c>
      <c r="AV191" s="13" t="s">
        <v>83</v>
      </c>
      <c r="AW191" s="13" t="s">
        <v>31</v>
      </c>
      <c r="AX191" s="13" t="s">
        <v>75</v>
      </c>
      <c r="AY191" s="246" t="s">
        <v>123</v>
      </c>
    </row>
    <row r="192" s="14" customFormat="1">
      <c r="A192" s="14"/>
      <c r="B192" s="247"/>
      <c r="C192" s="248"/>
      <c r="D192" s="232" t="s">
        <v>157</v>
      </c>
      <c r="E192" s="249" t="s">
        <v>1</v>
      </c>
      <c r="F192" s="250" t="s">
        <v>244</v>
      </c>
      <c r="G192" s="248"/>
      <c r="H192" s="251">
        <v>571.60000000000002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7" t="s">
        <v>157</v>
      </c>
      <c r="AU192" s="257" t="s">
        <v>85</v>
      </c>
      <c r="AV192" s="14" t="s">
        <v>85</v>
      </c>
      <c r="AW192" s="14" t="s">
        <v>31</v>
      </c>
      <c r="AX192" s="14" t="s">
        <v>75</v>
      </c>
      <c r="AY192" s="257" t="s">
        <v>123</v>
      </c>
    </row>
    <row r="193" s="15" customFormat="1">
      <c r="A193" s="15"/>
      <c r="B193" s="258"/>
      <c r="C193" s="259"/>
      <c r="D193" s="232" t="s">
        <v>157</v>
      </c>
      <c r="E193" s="260" t="s">
        <v>1</v>
      </c>
      <c r="F193" s="261" t="s">
        <v>159</v>
      </c>
      <c r="G193" s="259"/>
      <c r="H193" s="262">
        <v>571.60000000000002</v>
      </c>
      <c r="I193" s="263"/>
      <c r="J193" s="259"/>
      <c r="K193" s="259"/>
      <c r="L193" s="264"/>
      <c r="M193" s="265"/>
      <c r="N193" s="266"/>
      <c r="O193" s="266"/>
      <c r="P193" s="266"/>
      <c r="Q193" s="266"/>
      <c r="R193" s="266"/>
      <c r="S193" s="266"/>
      <c r="T193" s="267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8" t="s">
        <v>157</v>
      </c>
      <c r="AU193" s="268" t="s">
        <v>85</v>
      </c>
      <c r="AV193" s="15" t="s">
        <v>130</v>
      </c>
      <c r="AW193" s="15" t="s">
        <v>31</v>
      </c>
      <c r="AX193" s="15" t="s">
        <v>83</v>
      </c>
      <c r="AY193" s="268" t="s">
        <v>123</v>
      </c>
    </row>
    <row r="194" s="14" customFormat="1">
      <c r="A194" s="14"/>
      <c r="B194" s="247"/>
      <c r="C194" s="248"/>
      <c r="D194" s="232" t="s">
        <v>157</v>
      </c>
      <c r="E194" s="248"/>
      <c r="F194" s="250" t="s">
        <v>251</v>
      </c>
      <c r="G194" s="248"/>
      <c r="H194" s="251">
        <v>8002.3999999999996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7" t="s">
        <v>157</v>
      </c>
      <c r="AU194" s="257" t="s">
        <v>85</v>
      </c>
      <c r="AV194" s="14" t="s">
        <v>85</v>
      </c>
      <c r="AW194" s="14" t="s">
        <v>4</v>
      </c>
      <c r="AX194" s="14" t="s">
        <v>83</v>
      </c>
      <c r="AY194" s="257" t="s">
        <v>123</v>
      </c>
    </row>
    <row r="195" s="2" customFormat="1" ht="33" customHeight="1">
      <c r="A195" s="38"/>
      <c r="B195" s="39"/>
      <c r="C195" s="219" t="s">
        <v>252</v>
      </c>
      <c r="D195" s="219" t="s">
        <v>125</v>
      </c>
      <c r="E195" s="220" t="s">
        <v>253</v>
      </c>
      <c r="F195" s="221" t="s">
        <v>254</v>
      </c>
      <c r="G195" s="222" t="s">
        <v>255</v>
      </c>
      <c r="H195" s="223">
        <v>1028.8800000000001</v>
      </c>
      <c r="I195" s="224"/>
      <c r="J195" s="225">
        <f>ROUND(I195*H195,2)</f>
        <v>0</v>
      </c>
      <c r="K195" s="221" t="s">
        <v>129</v>
      </c>
      <c r="L195" s="44"/>
      <c r="M195" s="226" t="s">
        <v>1</v>
      </c>
      <c r="N195" s="227" t="s">
        <v>40</v>
      </c>
      <c r="O195" s="91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0" t="s">
        <v>130</v>
      </c>
      <c r="AT195" s="230" t="s">
        <v>125</v>
      </c>
      <c r="AU195" s="230" t="s">
        <v>85</v>
      </c>
      <c r="AY195" s="17" t="s">
        <v>123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83</v>
      </c>
      <c r="BK195" s="231">
        <f>ROUND(I195*H195,2)</f>
        <v>0</v>
      </c>
      <c r="BL195" s="17" t="s">
        <v>130</v>
      </c>
      <c r="BM195" s="230" t="s">
        <v>256</v>
      </c>
    </row>
    <row r="196" s="2" customFormat="1">
      <c r="A196" s="38"/>
      <c r="B196" s="39"/>
      <c r="C196" s="40"/>
      <c r="D196" s="232" t="s">
        <v>132</v>
      </c>
      <c r="E196" s="40"/>
      <c r="F196" s="233" t="s">
        <v>257</v>
      </c>
      <c r="G196" s="40"/>
      <c r="H196" s="40"/>
      <c r="I196" s="234"/>
      <c r="J196" s="40"/>
      <c r="K196" s="40"/>
      <c r="L196" s="44"/>
      <c r="M196" s="235"/>
      <c r="N196" s="236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132</v>
      </c>
      <c r="AU196" s="17" t="s">
        <v>85</v>
      </c>
    </row>
    <row r="197" s="13" customFormat="1">
      <c r="A197" s="13"/>
      <c r="B197" s="237"/>
      <c r="C197" s="238"/>
      <c r="D197" s="232" t="s">
        <v>157</v>
      </c>
      <c r="E197" s="239" t="s">
        <v>1</v>
      </c>
      <c r="F197" s="240" t="s">
        <v>258</v>
      </c>
      <c r="G197" s="238"/>
      <c r="H197" s="239" t="s">
        <v>1</v>
      </c>
      <c r="I197" s="241"/>
      <c r="J197" s="238"/>
      <c r="K197" s="238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157</v>
      </c>
      <c r="AU197" s="246" t="s">
        <v>85</v>
      </c>
      <c r="AV197" s="13" t="s">
        <v>83</v>
      </c>
      <c r="AW197" s="13" t="s">
        <v>31</v>
      </c>
      <c r="AX197" s="13" t="s">
        <v>75</v>
      </c>
      <c r="AY197" s="246" t="s">
        <v>123</v>
      </c>
    </row>
    <row r="198" s="14" customFormat="1">
      <c r="A198" s="14"/>
      <c r="B198" s="247"/>
      <c r="C198" s="248"/>
      <c r="D198" s="232" t="s">
        <v>157</v>
      </c>
      <c r="E198" s="249" t="s">
        <v>1</v>
      </c>
      <c r="F198" s="250" t="s">
        <v>259</v>
      </c>
      <c r="G198" s="248"/>
      <c r="H198" s="251">
        <v>1028.8800000000001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7" t="s">
        <v>157</v>
      </c>
      <c r="AU198" s="257" t="s">
        <v>85</v>
      </c>
      <c r="AV198" s="14" t="s">
        <v>85</v>
      </c>
      <c r="AW198" s="14" t="s">
        <v>31</v>
      </c>
      <c r="AX198" s="14" t="s">
        <v>75</v>
      </c>
      <c r="AY198" s="257" t="s">
        <v>123</v>
      </c>
    </row>
    <row r="199" s="15" customFormat="1">
      <c r="A199" s="15"/>
      <c r="B199" s="258"/>
      <c r="C199" s="259"/>
      <c r="D199" s="232" t="s">
        <v>157</v>
      </c>
      <c r="E199" s="260" t="s">
        <v>1</v>
      </c>
      <c r="F199" s="261" t="s">
        <v>159</v>
      </c>
      <c r="G199" s="259"/>
      <c r="H199" s="262">
        <v>1028.8800000000001</v>
      </c>
      <c r="I199" s="263"/>
      <c r="J199" s="259"/>
      <c r="K199" s="259"/>
      <c r="L199" s="264"/>
      <c r="M199" s="265"/>
      <c r="N199" s="266"/>
      <c r="O199" s="266"/>
      <c r="P199" s="266"/>
      <c r="Q199" s="266"/>
      <c r="R199" s="266"/>
      <c r="S199" s="266"/>
      <c r="T199" s="267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8" t="s">
        <v>157</v>
      </c>
      <c r="AU199" s="268" t="s">
        <v>85</v>
      </c>
      <c r="AV199" s="15" t="s">
        <v>130</v>
      </c>
      <c r="AW199" s="15" t="s">
        <v>31</v>
      </c>
      <c r="AX199" s="15" t="s">
        <v>83</v>
      </c>
      <c r="AY199" s="268" t="s">
        <v>123</v>
      </c>
    </row>
    <row r="200" s="2" customFormat="1" ht="16.5" customHeight="1">
      <c r="A200" s="38"/>
      <c r="B200" s="39"/>
      <c r="C200" s="219" t="s">
        <v>260</v>
      </c>
      <c r="D200" s="219" t="s">
        <v>125</v>
      </c>
      <c r="E200" s="220" t="s">
        <v>261</v>
      </c>
      <c r="F200" s="221" t="s">
        <v>262</v>
      </c>
      <c r="G200" s="222" t="s">
        <v>91</v>
      </c>
      <c r="H200" s="223">
        <v>571.60000000000002</v>
      </c>
      <c r="I200" s="224"/>
      <c r="J200" s="225">
        <f>ROUND(I200*H200,2)</f>
        <v>0</v>
      </c>
      <c r="K200" s="221" t="s">
        <v>129</v>
      </c>
      <c r="L200" s="44"/>
      <c r="M200" s="226" t="s">
        <v>1</v>
      </c>
      <c r="N200" s="227" t="s">
        <v>40</v>
      </c>
      <c r="O200" s="91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0" t="s">
        <v>130</v>
      </c>
      <c r="AT200" s="230" t="s">
        <v>125</v>
      </c>
      <c r="AU200" s="230" t="s">
        <v>85</v>
      </c>
      <c r="AY200" s="17" t="s">
        <v>123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7" t="s">
        <v>83</v>
      </c>
      <c r="BK200" s="231">
        <f>ROUND(I200*H200,2)</f>
        <v>0</v>
      </c>
      <c r="BL200" s="17" t="s">
        <v>130</v>
      </c>
      <c r="BM200" s="230" t="s">
        <v>263</v>
      </c>
    </row>
    <row r="201" s="2" customFormat="1">
      <c r="A201" s="38"/>
      <c r="B201" s="39"/>
      <c r="C201" s="40"/>
      <c r="D201" s="232" t="s">
        <v>132</v>
      </c>
      <c r="E201" s="40"/>
      <c r="F201" s="233" t="s">
        <v>264</v>
      </c>
      <c r="G201" s="40"/>
      <c r="H201" s="40"/>
      <c r="I201" s="234"/>
      <c r="J201" s="40"/>
      <c r="K201" s="40"/>
      <c r="L201" s="44"/>
      <c r="M201" s="235"/>
      <c r="N201" s="236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132</v>
      </c>
      <c r="AU201" s="17" t="s">
        <v>85</v>
      </c>
    </row>
    <row r="202" s="14" customFormat="1">
      <c r="A202" s="14"/>
      <c r="B202" s="247"/>
      <c r="C202" s="248"/>
      <c r="D202" s="232" t="s">
        <v>157</v>
      </c>
      <c r="E202" s="249" t="s">
        <v>1</v>
      </c>
      <c r="F202" s="250" t="s">
        <v>244</v>
      </c>
      <c r="G202" s="248"/>
      <c r="H202" s="251">
        <v>571.60000000000002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7" t="s">
        <v>157</v>
      </c>
      <c r="AU202" s="257" t="s">
        <v>85</v>
      </c>
      <c r="AV202" s="14" t="s">
        <v>85</v>
      </c>
      <c r="AW202" s="14" t="s">
        <v>31</v>
      </c>
      <c r="AX202" s="14" t="s">
        <v>83</v>
      </c>
      <c r="AY202" s="257" t="s">
        <v>123</v>
      </c>
    </row>
    <row r="203" s="2" customFormat="1" ht="21.75" customHeight="1">
      <c r="A203" s="38"/>
      <c r="B203" s="39"/>
      <c r="C203" s="219" t="s">
        <v>265</v>
      </c>
      <c r="D203" s="219" t="s">
        <v>125</v>
      </c>
      <c r="E203" s="220" t="s">
        <v>266</v>
      </c>
      <c r="F203" s="221" t="s">
        <v>267</v>
      </c>
      <c r="G203" s="222" t="s">
        <v>128</v>
      </c>
      <c r="H203" s="223">
        <v>4</v>
      </c>
      <c r="I203" s="224"/>
      <c r="J203" s="225">
        <f>ROUND(I203*H203,2)</f>
        <v>0</v>
      </c>
      <c r="K203" s="221" t="s">
        <v>129</v>
      </c>
      <c r="L203" s="44"/>
      <c r="M203" s="226" t="s">
        <v>1</v>
      </c>
      <c r="N203" s="227" t="s">
        <v>40</v>
      </c>
      <c r="O203" s="91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0" t="s">
        <v>130</v>
      </c>
      <c r="AT203" s="230" t="s">
        <v>125</v>
      </c>
      <c r="AU203" s="230" t="s">
        <v>85</v>
      </c>
      <c r="AY203" s="17" t="s">
        <v>123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7" t="s">
        <v>83</v>
      </c>
      <c r="BK203" s="231">
        <f>ROUND(I203*H203,2)</f>
        <v>0</v>
      </c>
      <c r="BL203" s="17" t="s">
        <v>130</v>
      </c>
      <c r="BM203" s="230" t="s">
        <v>268</v>
      </c>
    </row>
    <row r="204" s="2" customFormat="1">
      <c r="A204" s="38"/>
      <c r="B204" s="39"/>
      <c r="C204" s="40"/>
      <c r="D204" s="232" t="s">
        <v>132</v>
      </c>
      <c r="E204" s="40"/>
      <c r="F204" s="233" t="s">
        <v>269</v>
      </c>
      <c r="G204" s="40"/>
      <c r="H204" s="40"/>
      <c r="I204" s="234"/>
      <c r="J204" s="40"/>
      <c r="K204" s="40"/>
      <c r="L204" s="44"/>
      <c r="M204" s="235"/>
      <c r="N204" s="236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132</v>
      </c>
      <c r="AU204" s="17" t="s">
        <v>85</v>
      </c>
    </row>
    <row r="205" s="2" customFormat="1" ht="24.15" customHeight="1">
      <c r="A205" s="38"/>
      <c r="B205" s="39"/>
      <c r="C205" s="219" t="s">
        <v>270</v>
      </c>
      <c r="D205" s="219" t="s">
        <v>125</v>
      </c>
      <c r="E205" s="220" t="s">
        <v>271</v>
      </c>
      <c r="F205" s="221" t="s">
        <v>272</v>
      </c>
      <c r="G205" s="222" t="s">
        <v>128</v>
      </c>
      <c r="H205" s="223">
        <v>11</v>
      </c>
      <c r="I205" s="224"/>
      <c r="J205" s="225">
        <f>ROUND(I205*H205,2)</f>
        <v>0</v>
      </c>
      <c r="K205" s="221" t="s">
        <v>129</v>
      </c>
      <c r="L205" s="44"/>
      <c r="M205" s="226" t="s">
        <v>1</v>
      </c>
      <c r="N205" s="227" t="s">
        <v>40</v>
      </c>
      <c r="O205" s="91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0" t="s">
        <v>130</v>
      </c>
      <c r="AT205" s="230" t="s">
        <v>125</v>
      </c>
      <c r="AU205" s="230" t="s">
        <v>85</v>
      </c>
      <c r="AY205" s="17" t="s">
        <v>123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7" t="s">
        <v>83</v>
      </c>
      <c r="BK205" s="231">
        <f>ROUND(I205*H205,2)</f>
        <v>0</v>
      </c>
      <c r="BL205" s="17" t="s">
        <v>130</v>
      </c>
      <c r="BM205" s="230" t="s">
        <v>273</v>
      </c>
    </row>
    <row r="206" s="2" customFormat="1">
      <c r="A206" s="38"/>
      <c r="B206" s="39"/>
      <c r="C206" s="40"/>
      <c r="D206" s="232" t="s">
        <v>132</v>
      </c>
      <c r="E206" s="40"/>
      <c r="F206" s="233" t="s">
        <v>274</v>
      </c>
      <c r="G206" s="40"/>
      <c r="H206" s="40"/>
      <c r="I206" s="234"/>
      <c r="J206" s="40"/>
      <c r="K206" s="40"/>
      <c r="L206" s="44"/>
      <c r="M206" s="235"/>
      <c r="N206" s="236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132</v>
      </c>
      <c r="AU206" s="17" t="s">
        <v>85</v>
      </c>
    </row>
    <row r="207" s="2" customFormat="1" ht="24.15" customHeight="1">
      <c r="A207" s="38"/>
      <c r="B207" s="39"/>
      <c r="C207" s="219" t="s">
        <v>275</v>
      </c>
      <c r="D207" s="219" t="s">
        <v>125</v>
      </c>
      <c r="E207" s="220" t="s">
        <v>276</v>
      </c>
      <c r="F207" s="221" t="s">
        <v>277</v>
      </c>
      <c r="G207" s="222" t="s">
        <v>128</v>
      </c>
      <c r="H207" s="223">
        <v>1</v>
      </c>
      <c r="I207" s="224"/>
      <c r="J207" s="225">
        <f>ROUND(I207*H207,2)</f>
        <v>0</v>
      </c>
      <c r="K207" s="221" t="s">
        <v>129</v>
      </c>
      <c r="L207" s="44"/>
      <c r="M207" s="226" t="s">
        <v>1</v>
      </c>
      <c r="N207" s="227" t="s">
        <v>40</v>
      </c>
      <c r="O207" s="91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0" t="s">
        <v>130</v>
      </c>
      <c r="AT207" s="230" t="s">
        <v>125</v>
      </c>
      <c r="AU207" s="230" t="s">
        <v>85</v>
      </c>
      <c r="AY207" s="17" t="s">
        <v>123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7" t="s">
        <v>83</v>
      </c>
      <c r="BK207" s="231">
        <f>ROUND(I207*H207,2)</f>
        <v>0</v>
      </c>
      <c r="BL207" s="17" t="s">
        <v>130</v>
      </c>
      <c r="BM207" s="230" t="s">
        <v>278</v>
      </c>
    </row>
    <row r="208" s="2" customFormat="1">
      <c r="A208" s="38"/>
      <c r="B208" s="39"/>
      <c r="C208" s="40"/>
      <c r="D208" s="232" t="s">
        <v>132</v>
      </c>
      <c r="E208" s="40"/>
      <c r="F208" s="233" t="s">
        <v>279</v>
      </c>
      <c r="G208" s="40"/>
      <c r="H208" s="40"/>
      <c r="I208" s="234"/>
      <c r="J208" s="40"/>
      <c r="K208" s="40"/>
      <c r="L208" s="44"/>
      <c r="M208" s="235"/>
      <c r="N208" s="236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132</v>
      </c>
      <c r="AU208" s="17" t="s">
        <v>85</v>
      </c>
    </row>
    <row r="209" s="2" customFormat="1" ht="24.15" customHeight="1">
      <c r="A209" s="38"/>
      <c r="B209" s="39"/>
      <c r="C209" s="219" t="s">
        <v>280</v>
      </c>
      <c r="D209" s="219" t="s">
        <v>125</v>
      </c>
      <c r="E209" s="220" t="s">
        <v>281</v>
      </c>
      <c r="F209" s="221" t="s">
        <v>282</v>
      </c>
      <c r="G209" s="222" t="s">
        <v>128</v>
      </c>
      <c r="H209" s="223">
        <v>5</v>
      </c>
      <c r="I209" s="224"/>
      <c r="J209" s="225">
        <f>ROUND(I209*H209,2)</f>
        <v>0</v>
      </c>
      <c r="K209" s="221" t="s">
        <v>129</v>
      </c>
      <c r="L209" s="44"/>
      <c r="M209" s="226" t="s">
        <v>1</v>
      </c>
      <c r="N209" s="227" t="s">
        <v>40</v>
      </c>
      <c r="O209" s="91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0" t="s">
        <v>130</v>
      </c>
      <c r="AT209" s="230" t="s">
        <v>125</v>
      </c>
      <c r="AU209" s="230" t="s">
        <v>85</v>
      </c>
      <c r="AY209" s="17" t="s">
        <v>123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7" t="s">
        <v>83</v>
      </c>
      <c r="BK209" s="231">
        <f>ROUND(I209*H209,2)</f>
        <v>0</v>
      </c>
      <c r="BL209" s="17" t="s">
        <v>130</v>
      </c>
      <c r="BM209" s="230" t="s">
        <v>283</v>
      </c>
    </row>
    <row r="210" s="2" customFormat="1">
      <c r="A210" s="38"/>
      <c r="B210" s="39"/>
      <c r="C210" s="40"/>
      <c r="D210" s="232" t="s">
        <v>132</v>
      </c>
      <c r="E210" s="40"/>
      <c r="F210" s="233" t="s">
        <v>284</v>
      </c>
      <c r="G210" s="40"/>
      <c r="H210" s="40"/>
      <c r="I210" s="234"/>
      <c r="J210" s="40"/>
      <c r="K210" s="40"/>
      <c r="L210" s="44"/>
      <c r="M210" s="235"/>
      <c r="N210" s="236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132</v>
      </c>
      <c r="AU210" s="17" t="s">
        <v>85</v>
      </c>
    </row>
    <row r="211" s="2" customFormat="1" ht="24.15" customHeight="1">
      <c r="A211" s="38"/>
      <c r="B211" s="39"/>
      <c r="C211" s="219" t="s">
        <v>285</v>
      </c>
      <c r="D211" s="219" t="s">
        <v>125</v>
      </c>
      <c r="E211" s="220" t="s">
        <v>286</v>
      </c>
      <c r="F211" s="221" t="s">
        <v>287</v>
      </c>
      <c r="G211" s="222" t="s">
        <v>128</v>
      </c>
      <c r="H211" s="223">
        <v>4</v>
      </c>
      <c r="I211" s="224"/>
      <c r="J211" s="225">
        <f>ROUND(I211*H211,2)</f>
        <v>0</v>
      </c>
      <c r="K211" s="221" t="s">
        <v>129</v>
      </c>
      <c r="L211" s="44"/>
      <c r="M211" s="226" t="s">
        <v>1</v>
      </c>
      <c r="N211" s="227" t="s">
        <v>40</v>
      </c>
      <c r="O211" s="91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0" t="s">
        <v>130</v>
      </c>
      <c r="AT211" s="230" t="s">
        <v>125</v>
      </c>
      <c r="AU211" s="230" t="s">
        <v>85</v>
      </c>
      <c r="AY211" s="17" t="s">
        <v>123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83</v>
      </c>
      <c r="BK211" s="231">
        <f>ROUND(I211*H211,2)</f>
        <v>0</v>
      </c>
      <c r="BL211" s="17" t="s">
        <v>130</v>
      </c>
      <c r="BM211" s="230" t="s">
        <v>288</v>
      </c>
    </row>
    <row r="212" s="2" customFormat="1">
      <c r="A212" s="38"/>
      <c r="B212" s="39"/>
      <c r="C212" s="40"/>
      <c r="D212" s="232" t="s">
        <v>132</v>
      </c>
      <c r="E212" s="40"/>
      <c r="F212" s="233" t="s">
        <v>289</v>
      </c>
      <c r="G212" s="40"/>
      <c r="H212" s="40"/>
      <c r="I212" s="234"/>
      <c r="J212" s="40"/>
      <c r="K212" s="40"/>
      <c r="L212" s="44"/>
      <c r="M212" s="235"/>
      <c r="N212" s="236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132</v>
      </c>
      <c r="AU212" s="17" t="s">
        <v>85</v>
      </c>
    </row>
    <row r="213" s="12" customFormat="1" ht="22.8" customHeight="1">
      <c r="A213" s="12"/>
      <c r="B213" s="203"/>
      <c r="C213" s="204"/>
      <c r="D213" s="205" t="s">
        <v>74</v>
      </c>
      <c r="E213" s="217" t="s">
        <v>172</v>
      </c>
      <c r="F213" s="217" t="s">
        <v>290</v>
      </c>
      <c r="G213" s="204"/>
      <c r="H213" s="204"/>
      <c r="I213" s="207"/>
      <c r="J213" s="218">
        <f>BK213</f>
        <v>0</v>
      </c>
      <c r="K213" s="204"/>
      <c r="L213" s="209"/>
      <c r="M213" s="210"/>
      <c r="N213" s="211"/>
      <c r="O213" s="211"/>
      <c r="P213" s="212">
        <f>SUM(P214:P220)</f>
        <v>0</v>
      </c>
      <c r="Q213" s="211"/>
      <c r="R213" s="212">
        <f>SUM(R214:R220)</f>
        <v>0</v>
      </c>
      <c r="S213" s="211"/>
      <c r="T213" s="213">
        <f>SUM(T214:T220)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4" t="s">
        <v>83</v>
      </c>
      <c r="AT213" s="215" t="s">
        <v>74</v>
      </c>
      <c r="AU213" s="215" t="s">
        <v>83</v>
      </c>
      <c r="AY213" s="214" t="s">
        <v>123</v>
      </c>
      <c r="BK213" s="216">
        <f>SUM(BK214:BK220)</f>
        <v>0</v>
      </c>
    </row>
    <row r="214" s="2" customFormat="1" ht="16.5" customHeight="1">
      <c r="A214" s="38"/>
      <c r="B214" s="39"/>
      <c r="C214" s="219" t="s">
        <v>291</v>
      </c>
      <c r="D214" s="219" t="s">
        <v>125</v>
      </c>
      <c r="E214" s="220" t="s">
        <v>292</v>
      </c>
      <c r="F214" s="221" t="s">
        <v>293</v>
      </c>
      <c r="G214" s="222" t="s">
        <v>294</v>
      </c>
      <c r="H214" s="223">
        <v>70</v>
      </c>
      <c r="I214" s="224"/>
      <c r="J214" s="225">
        <f>ROUND(I214*H214,2)</f>
        <v>0</v>
      </c>
      <c r="K214" s="221" t="s">
        <v>129</v>
      </c>
      <c r="L214" s="44"/>
      <c r="M214" s="226" t="s">
        <v>1</v>
      </c>
      <c r="N214" s="227" t="s">
        <v>40</v>
      </c>
      <c r="O214" s="91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0" t="s">
        <v>130</v>
      </c>
      <c r="AT214" s="230" t="s">
        <v>125</v>
      </c>
      <c r="AU214" s="230" t="s">
        <v>85</v>
      </c>
      <c r="AY214" s="17" t="s">
        <v>123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7" t="s">
        <v>83</v>
      </c>
      <c r="BK214" s="231">
        <f>ROUND(I214*H214,2)</f>
        <v>0</v>
      </c>
      <c r="BL214" s="17" t="s">
        <v>130</v>
      </c>
      <c r="BM214" s="230" t="s">
        <v>295</v>
      </c>
    </row>
    <row r="215" s="2" customFormat="1">
      <c r="A215" s="38"/>
      <c r="B215" s="39"/>
      <c r="C215" s="40"/>
      <c r="D215" s="232" t="s">
        <v>132</v>
      </c>
      <c r="E215" s="40"/>
      <c r="F215" s="233" t="s">
        <v>296</v>
      </c>
      <c r="G215" s="40"/>
      <c r="H215" s="40"/>
      <c r="I215" s="234"/>
      <c r="J215" s="40"/>
      <c r="K215" s="40"/>
      <c r="L215" s="44"/>
      <c r="M215" s="235"/>
      <c r="N215" s="236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132</v>
      </c>
      <c r="AU215" s="17" t="s">
        <v>85</v>
      </c>
    </row>
    <row r="216" s="13" customFormat="1">
      <c r="A216" s="13"/>
      <c r="B216" s="237"/>
      <c r="C216" s="238"/>
      <c r="D216" s="232" t="s">
        <v>157</v>
      </c>
      <c r="E216" s="239" t="s">
        <v>1</v>
      </c>
      <c r="F216" s="240" t="s">
        <v>297</v>
      </c>
      <c r="G216" s="238"/>
      <c r="H216" s="239" t="s">
        <v>1</v>
      </c>
      <c r="I216" s="241"/>
      <c r="J216" s="238"/>
      <c r="K216" s="238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157</v>
      </c>
      <c r="AU216" s="246" t="s">
        <v>85</v>
      </c>
      <c r="AV216" s="13" t="s">
        <v>83</v>
      </c>
      <c r="AW216" s="13" t="s">
        <v>31</v>
      </c>
      <c r="AX216" s="13" t="s">
        <v>75</v>
      </c>
      <c r="AY216" s="246" t="s">
        <v>123</v>
      </c>
    </row>
    <row r="217" s="14" customFormat="1">
      <c r="A217" s="14"/>
      <c r="B217" s="247"/>
      <c r="C217" s="248"/>
      <c r="D217" s="232" t="s">
        <v>157</v>
      </c>
      <c r="E217" s="249" t="s">
        <v>1</v>
      </c>
      <c r="F217" s="250" t="s">
        <v>298</v>
      </c>
      <c r="G217" s="248"/>
      <c r="H217" s="251">
        <v>70</v>
      </c>
      <c r="I217" s="252"/>
      <c r="J217" s="248"/>
      <c r="K217" s="248"/>
      <c r="L217" s="253"/>
      <c r="M217" s="254"/>
      <c r="N217" s="255"/>
      <c r="O217" s="255"/>
      <c r="P217" s="255"/>
      <c r="Q217" s="255"/>
      <c r="R217" s="255"/>
      <c r="S217" s="255"/>
      <c r="T217" s="25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7" t="s">
        <v>157</v>
      </c>
      <c r="AU217" s="257" t="s">
        <v>85</v>
      </c>
      <c r="AV217" s="14" t="s">
        <v>85</v>
      </c>
      <c r="AW217" s="14" t="s">
        <v>31</v>
      </c>
      <c r="AX217" s="14" t="s">
        <v>75</v>
      </c>
      <c r="AY217" s="257" t="s">
        <v>123</v>
      </c>
    </row>
    <row r="218" s="15" customFormat="1">
      <c r="A218" s="15"/>
      <c r="B218" s="258"/>
      <c r="C218" s="259"/>
      <c r="D218" s="232" t="s">
        <v>157</v>
      </c>
      <c r="E218" s="260" t="s">
        <v>1</v>
      </c>
      <c r="F218" s="261" t="s">
        <v>159</v>
      </c>
      <c r="G218" s="259"/>
      <c r="H218" s="262">
        <v>70</v>
      </c>
      <c r="I218" s="263"/>
      <c r="J218" s="259"/>
      <c r="K218" s="259"/>
      <c r="L218" s="264"/>
      <c r="M218" s="265"/>
      <c r="N218" s="266"/>
      <c r="O218" s="266"/>
      <c r="P218" s="266"/>
      <c r="Q218" s="266"/>
      <c r="R218" s="266"/>
      <c r="S218" s="266"/>
      <c r="T218" s="267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8" t="s">
        <v>157</v>
      </c>
      <c r="AU218" s="268" t="s">
        <v>85</v>
      </c>
      <c r="AV218" s="15" t="s">
        <v>130</v>
      </c>
      <c r="AW218" s="15" t="s">
        <v>31</v>
      </c>
      <c r="AX218" s="15" t="s">
        <v>83</v>
      </c>
      <c r="AY218" s="268" t="s">
        <v>123</v>
      </c>
    </row>
    <row r="219" s="2" customFormat="1" ht="24.15" customHeight="1">
      <c r="A219" s="38"/>
      <c r="B219" s="39"/>
      <c r="C219" s="219" t="s">
        <v>299</v>
      </c>
      <c r="D219" s="219" t="s">
        <v>125</v>
      </c>
      <c r="E219" s="220" t="s">
        <v>300</v>
      </c>
      <c r="F219" s="221" t="s">
        <v>301</v>
      </c>
      <c r="G219" s="222" t="s">
        <v>294</v>
      </c>
      <c r="H219" s="223">
        <v>70</v>
      </c>
      <c r="I219" s="224"/>
      <c r="J219" s="225">
        <f>ROUND(I219*H219,2)</f>
        <v>0</v>
      </c>
      <c r="K219" s="221" t="s">
        <v>1</v>
      </c>
      <c r="L219" s="44"/>
      <c r="M219" s="226" t="s">
        <v>1</v>
      </c>
      <c r="N219" s="227" t="s">
        <v>40</v>
      </c>
      <c r="O219" s="91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0" t="s">
        <v>130</v>
      </c>
      <c r="AT219" s="230" t="s">
        <v>125</v>
      </c>
      <c r="AU219" s="230" t="s">
        <v>85</v>
      </c>
      <c r="AY219" s="17" t="s">
        <v>123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7" t="s">
        <v>83</v>
      </c>
      <c r="BK219" s="231">
        <f>ROUND(I219*H219,2)</f>
        <v>0</v>
      </c>
      <c r="BL219" s="17" t="s">
        <v>130</v>
      </c>
      <c r="BM219" s="230" t="s">
        <v>302</v>
      </c>
    </row>
    <row r="220" s="2" customFormat="1">
      <c r="A220" s="38"/>
      <c r="B220" s="39"/>
      <c r="C220" s="40"/>
      <c r="D220" s="232" t="s">
        <v>132</v>
      </c>
      <c r="E220" s="40"/>
      <c r="F220" s="233" t="s">
        <v>303</v>
      </c>
      <c r="G220" s="40"/>
      <c r="H220" s="40"/>
      <c r="I220" s="234"/>
      <c r="J220" s="40"/>
      <c r="K220" s="40"/>
      <c r="L220" s="44"/>
      <c r="M220" s="235"/>
      <c r="N220" s="236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132</v>
      </c>
      <c r="AU220" s="17" t="s">
        <v>85</v>
      </c>
    </row>
    <row r="221" s="12" customFormat="1" ht="22.8" customHeight="1">
      <c r="A221" s="12"/>
      <c r="B221" s="203"/>
      <c r="C221" s="204"/>
      <c r="D221" s="205" t="s">
        <v>74</v>
      </c>
      <c r="E221" s="217" t="s">
        <v>304</v>
      </c>
      <c r="F221" s="217" t="s">
        <v>305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SUM(P222:P223)</f>
        <v>0</v>
      </c>
      <c r="Q221" s="211"/>
      <c r="R221" s="212">
        <f>SUM(R222:R223)</f>
        <v>0</v>
      </c>
      <c r="S221" s="211"/>
      <c r="T221" s="213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83</v>
      </c>
      <c r="AT221" s="215" t="s">
        <v>74</v>
      </c>
      <c r="AU221" s="215" t="s">
        <v>83</v>
      </c>
      <c r="AY221" s="214" t="s">
        <v>123</v>
      </c>
      <c r="BK221" s="216">
        <f>SUM(BK222:BK223)</f>
        <v>0</v>
      </c>
    </row>
    <row r="222" s="2" customFormat="1" ht="16.5" customHeight="1">
      <c r="A222" s="38"/>
      <c r="B222" s="39"/>
      <c r="C222" s="219" t="s">
        <v>306</v>
      </c>
      <c r="D222" s="219" t="s">
        <v>125</v>
      </c>
      <c r="E222" s="220" t="s">
        <v>307</v>
      </c>
      <c r="F222" s="221" t="s">
        <v>308</v>
      </c>
      <c r="G222" s="222" t="s">
        <v>255</v>
      </c>
      <c r="H222" s="223">
        <v>0</v>
      </c>
      <c r="I222" s="224"/>
      <c r="J222" s="225">
        <f>ROUND(I222*H222,2)</f>
        <v>0</v>
      </c>
      <c r="K222" s="221" t="s">
        <v>129</v>
      </c>
      <c r="L222" s="44"/>
      <c r="M222" s="226" t="s">
        <v>1</v>
      </c>
      <c r="N222" s="227" t="s">
        <v>40</v>
      </c>
      <c r="O222" s="91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0" t="s">
        <v>130</v>
      </c>
      <c r="AT222" s="230" t="s">
        <v>125</v>
      </c>
      <c r="AU222" s="230" t="s">
        <v>85</v>
      </c>
      <c r="AY222" s="17" t="s">
        <v>123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7" t="s">
        <v>83</v>
      </c>
      <c r="BK222" s="231">
        <f>ROUND(I222*H222,2)</f>
        <v>0</v>
      </c>
      <c r="BL222" s="17" t="s">
        <v>130</v>
      </c>
      <c r="BM222" s="230" t="s">
        <v>309</v>
      </c>
    </row>
    <row r="223" s="2" customFormat="1">
      <c r="A223" s="38"/>
      <c r="B223" s="39"/>
      <c r="C223" s="40"/>
      <c r="D223" s="232" t="s">
        <v>132</v>
      </c>
      <c r="E223" s="40"/>
      <c r="F223" s="233" t="s">
        <v>310</v>
      </c>
      <c r="G223" s="40"/>
      <c r="H223" s="40"/>
      <c r="I223" s="234"/>
      <c r="J223" s="40"/>
      <c r="K223" s="40"/>
      <c r="L223" s="44"/>
      <c r="M223" s="269"/>
      <c r="N223" s="270"/>
      <c r="O223" s="271"/>
      <c r="P223" s="271"/>
      <c r="Q223" s="271"/>
      <c r="R223" s="271"/>
      <c r="S223" s="271"/>
      <c r="T223" s="27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132</v>
      </c>
      <c r="AU223" s="17" t="s">
        <v>85</v>
      </c>
    </row>
    <row r="224" s="2" customFormat="1" ht="6.96" customHeight="1">
      <c r="A224" s="38"/>
      <c r="B224" s="66"/>
      <c r="C224" s="67"/>
      <c r="D224" s="67"/>
      <c r="E224" s="67"/>
      <c r="F224" s="67"/>
      <c r="G224" s="67"/>
      <c r="H224" s="67"/>
      <c r="I224" s="67"/>
      <c r="J224" s="67"/>
      <c r="K224" s="67"/>
      <c r="L224" s="44"/>
      <c r="M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</row>
  </sheetData>
  <sheetProtection sheet="1" autoFilter="0" formatColumns="0" formatRows="0" objects="1" scenarios="1" spinCount="100000" saltValue="qvHXW6e5OcUCJNevpmCrebpLd19sPkFSu252QtYa7QitTn0QsutRSUuSbbdNYtY7+SzP1JKhUFMhNcYmCxU/ew==" hashValue="66ErAVmZ4hJ6RtS+04kSnGRZeNX6yPJztAeBVDddb74lzGVXv8VK20+kr4zOuX+KR59raBlxJcYoX7UQEmNQCQ==" algorithmName="SHA-512" password="CC35"/>
  <autoFilter ref="C119:K22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85</v>
      </c>
    </row>
    <row r="4" s="1" customFormat="1" ht="24.96" customHeight="1">
      <c r="B4" s="20"/>
      <c r="D4" s="139" t="s">
        <v>96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Luha - Jindřichov km 23,280 - 26,700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311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5. 6. 2025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27</v>
      </c>
      <c r="J15" s="144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27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32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33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152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37</v>
      </c>
      <c r="G32" s="38"/>
      <c r="H32" s="38"/>
      <c r="I32" s="153" t="s">
        <v>36</v>
      </c>
      <c r="J32" s="153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39</v>
      </c>
      <c r="E33" s="141" t="s">
        <v>40</v>
      </c>
      <c r="F33" s="155">
        <f>ROUND((SUM(BE123:BE146)),  2)</f>
        <v>0</v>
      </c>
      <c r="G33" s="38"/>
      <c r="H33" s="38"/>
      <c r="I33" s="156">
        <v>0.20999999999999999</v>
      </c>
      <c r="J33" s="155">
        <f>ROUND(((SUM(BE123:BE146))*I33),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41</v>
      </c>
      <c r="F34" s="155">
        <f>ROUND((SUM(BF123:BF146)),  2)</f>
        <v>0</v>
      </c>
      <c r="G34" s="38"/>
      <c r="H34" s="38"/>
      <c r="I34" s="156">
        <v>0.12</v>
      </c>
      <c r="J34" s="155">
        <f>ROUND(((SUM(BF123:BF146))*I34),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42</v>
      </c>
      <c r="F35" s="155">
        <f>ROUND((SUM(BG123:BG146)),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43</v>
      </c>
      <c r="F36" s="155">
        <f>ROUND((SUM(BH123:BH146)),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44</v>
      </c>
      <c r="F37" s="155">
        <f>ROUND((SUM(BI123:BI146)),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Luha - Jindřichov km 23,280 - 26,700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Jindřichov</v>
      </c>
      <c r="G89" s="40"/>
      <c r="H89" s="40"/>
      <c r="I89" s="32" t="s">
        <v>22</v>
      </c>
      <c r="J89" s="79" t="str">
        <f>IF(J12="","",J12)</f>
        <v>5. 6. 2025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Ing. Jiří Skalník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100</v>
      </c>
      <c r="D94" s="177"/>
      <c r="E94" s="177"/>
      <c r="F94" s="177"/>
      <c r="G94" s="177"/>
      <c r="H94" s="177"/>
      <c r="I94" s="177"/>
      <c r="J94" s="178" t="s">
        <v>101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102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80"/>
      <c r="C97" s="181"/>
      <c r="D97" s="182" t="s">
        <v>312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313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314</v>
      </c>
      <c r="E99" s="189"/>
      <c r="F99" s="189"/>
      <c r="G99" s="189"/>
      <c r="H99" s="189"/>
      <c r="I99" s="189"/>
      <c r="J99" s="190">
        <f>J128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315</v>
      </c>
      <c r="E100" s="189"/>
      <c r="F100" s="189"/>
      <c r="G100" s="189"/>
      <c r="H100" s="189"/>
      <c r="I100" s="189"/>
      <c r="J100" s="190">
        <f>J131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316</v>
      </c>
      <c r="E101" s="189"/>
      <c r="F101" s="189"/>
      <c r="G101" s="189"/>
      <c r="H101" s="189"/>
      <c r="I101" s="189"/>
      <c r="J101" s="190">
        <f>J138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317</v>
      </c>
      <c r="E102" s="189"/>
      <c r="F102" s="189"/>
      <c r="G102" s="189"/>
      <c r="H102" s="189"/>
      <c r="I102" s="189"/>
      <c r="J102" s="190">
        <f>J141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318</v>
      </c>
      <c r="E103" s="189"/>
      <c r="F103" s="189"/>
      <c r="G103" s="189"/>
      <c r="H103" s="189"/>
      <c r="I103" s="189"/>
      <c r="J103" s="190">
        <f>J144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108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5" t="str">
        <f>E7</f>
        <v>Luha - Jindřichov km 23,280 - 26,700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97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VON - vedlejší a ostatní náklady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Jindřichov</v>
      </c>
      <c r="G117" s="40"/>
      <c r="H117" s="40"/>
      <c r="I117" s="32" t="s">
        <v>22</v>
      </c>
      <c r="J117" s="79" t="str">
        <f>IF(J12="","",J12)</f>
        <v>5. 6. 2025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30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32</v>
      </c>
      <c r="J120" s="36" t="str">
        <f>E24</f>
        <v>Ing. Jiří Skalník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2"/>
      <c r="B122" s="193"/>
      <c r="C122" s="194" t="s">
        <v>109</v>
      </c>
      <c r="D122" s="195" t="s">
        <v>60</v>
      </c>
      <c r="E122" s="195" t="s">
        <v>56</v>
      </c>
      <c r="F122" s="195" t="s">
        <v>57</v>
      </c>
      <c r="G122" s="195" t="s">
        <v>110</v>
      </c>
      <c r="H122" s="195" t="s">
        <v>111</v>
      </c>
      <c r="I122" s="195" t="s">
        <v>112</v>
      </c>
      <c r="J122" s="195" t="s">
        <v>101</v>
      </c>
      <c r="K122" s="196" t="s">
        <v>113</v>
      </c>
      <c r="L122" s="197"/>
      <c r="M122" s="100" t="s">
        <v>1</v>
      </c>
      <c r="N122" s="101" t="s">
        <v>39</v>
      </c>
      <c r="O122" s="101" t="s">
        <v>114</v>
      </c>
      <c r="P122" s="101" t="s">
        <v>115</v>
      </c>
      <c r="Q122" s="101" t="s">
        <v>116</v>
      </c>
      <c r="R122" s="101" t="s">
        <v>117</v>
      </c>
      <c r="S122" s="101" t="s">
        <v>118</v>
      </c>
      <c r="T122" s="102" t="s">
        <v>119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8"/>
      <c r="B123" s="39"/>
      <c r="C123" s="107" t="s">
        <v>120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</f>
        <v>0</v>
      </c>
      <c r="Q123" s="104"/>
      <c r="R123" s="200">
        <f>R124</f>
        <v>0</v>
      </c>
      <c r="S123" s="104"/>
      <c r="T123" s="201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103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74</v>
      </c>
      <c r="E124" s="206" t="s">
        <v>319</v>
      </c>
      <c r="F124" s="206" t="s">
        <v>320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P125+P128+P131+P138+P141+P144</f>
        <v>0</v>
      </c>
      <c r="Q124" s="211"/>
      <c r="R124" s="212">
        <f>R125+R128+R131+R138+R141+R144</f>
        <v>0</v>
      </c>
      <c r="S124" s="211"/>
      <c r="T124" s="213">
        <f>T125+T128+T131+T138+T141+T144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147</v>
      </c>
      <c r="AT124" s="215" t="s">
        <v>74</v>
      </c>
      <c r="AU124" s="215" t="s">
        <v>75</v>
      </c>
      <c r="AY124" s="214" t="s">
        <v>123</v>
      </c>
      <c r="BK124" s="216">
        <f>BK125+BK128+BK131+BK138+BK141+BK144</f>
        <v>0</v>
      </c>
    </row>
    <row r="125" s="12" customFormat="1" ht="22.8" customHeight="1">
      <c r="A125" s="12"/>
      <c r="B125" s="203"/>
      <c r="C125" s="204"/>
      <c r="D125" s="205" t="s">
        <v>74</v>
      </c>
      <c r="E125" s="217" t="s">
        <v>321</v>
      </c>
      <c r="F125" s="217" t="s">
        <v>322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SUM(P126:P127)</f>
        <v>0</v>
      </c>
      <c r="Q125" s="211"/>
      <c r="R125" s="212">
        <f>SUM(R126:R127)</f>
        <v>0</v>
      </c>
      <c r="S125" s="211"/>
      <c r="T125" s="213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147</v>
      </c>
      <c r="AT125" s="215" t="s">
        <v>74</v>
      </c>
      <c r="AU125" s="215" t="s">
        <v>83</v>
      </c>
      <c r="AY125" s="214" t="s">
        <v>123</v>
      </c>
      <c r="BK125" s="216">
        <f>SUM(BK126:BK127)</f>
        <v>0</v>
      </c>
    </row>
    <row r="126" s="2" customFormat="1" ht="16.5" customHeight="1">
      <c r="A126" s="38"/>
      <c r="B126" s="39"/>
      <c r="C126" s="219" t="s">
        <v>83</v>
      </c>
      <c r="D126" s="219" t="s">
        <v>125</v>
      </c>
      <c r="E126" s="220" t="s">
        <v>323</v>
      </c>
      <c r="F126" s="221" t="s">
        <v>324</v>
      </c>
      <c r="G126" s="222" t="s">
        <v>325</v>
      </c>
      <c r="H126" s="223">
        <v>1</v>
      </c>
      <c r="I126" s="224"/>
      <c r="J126" s="225">
        <f>ROUND(I126*H126,2)</f>
        <v>0</v>
      </c>
      <c r="K126" s="221" t="s">
        <v>129</v>
      </c>
      <c r="L126" s="44"/>
      <c r="M126" s="226" t="s">
        <v>1</v>
      </c>
      <c r="N126" s="227" t="s">
        <v>40</v>
      </c>
      <c r="O126" s="91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326</v>
      </c>
      <c r="AT126" s="230" t="s">
        <v>125</v>
      </c>
      <c r="AU126" s="230" t="s">
        <v>85</v>
      </c>
      <c r="AY126" s="17" t="s">
        <v>123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83</v>
      </c>
      <c r="BK126" s="231">
        <f>ROUND(I126*H126,2)</f>
        <v>0</v>
      </c>
      <c r="BL126" s="17" t="s">
        <v>326</v>
      </c>
      <c r="BM126" s="230" t="s">
        <v>327</v>
      </c>
    </row>
    <row r="127" s="2" customFormat="1">
      <c r="A127" s="38"/>
      <c r="B127" s="39"/>
      <c r="C127" s="40"/>
      <c r="D127" s="232" t="s">
        <v>132</v>
      </c>
      <c r="E127" s="40"/>
      <c r="F127" s="233" t="s">
        <v>324</v>
      </c>
      <c r="G127" s="40"/>
      <c r="H127" s="40"/>
      <c r="I127" s="234"/>
      <c r="J127" s="40"/>
      <c r="K127" s="40"/>
      <c r="L127" s="44"/>
      <c r="M127" s="235"/>
      <c r="N127" s="236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132</v>
      </c>
      <c r="AU127" s="17" t="s">
        <v>85</v>
      </c>
    </row>
    <row r="128" s="12" customFormat="1" ht="22.8" customHeight="1">
      <c r="A128" s="12"/>
      <c r="B128" s="203"/>
      <c r="C128" s="204"/>
      <c r="D128" s="205" t="s">
        <v>74</v>
      </c>
      <c r="E128" s="217" t="s">
        <v>328</v>
      </c>
      <c r="F128" s="217" t="s">
        <v>329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SUM(P129:P130)</f>
        <v>0</v>
      </c>
      <c r="Q128" s="211"/>
      <c r="R128" s="212">
        <f>SUM(R129:R130)</f>
        <v>0</v>
      </c>
      <c r="S128" s="211"/>
      <c r="T128" s="213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147</v>
      </c>
      <c r="AT128" s="215" t="s">
        <v>74</v>
      </c>
      <c r="AU128" s="215" t="s">
        <v>83</v>
      </c>
      <c r="AY128" s="214" t="s">
        <v>123</v>
      </c>
      <c r="BK128" s="216">
        <f>SUM(BK129:BK130)</f>
        <v>0</v>
      </c>
    </row>
    <row r="129" s="2" customFormat="1" ht="16.5" customHeight="1">
      <c r="A129" s="38"/>
      <c r="B129" s="39"/>
      <c r="C129" s="219" t="s">
        <v>85</v>
      </c>
      <c r="D129" s="219" t="s">
        <v>125</v>
      </c>
      <c r="E129" s="220" t="s">
        <v>330</v>
      </c>
      <c r="F129" s="221" t="s">
        <v>331</v>
      </c>
      <c r="G129" s="222" t="s">
        <v>325</v>
      </c>
      <c r="H129" s="223">
        <v>1</v>
      </c>
      <c r="I129" s="224"/>
      <c r="J129" s="225">
        <f>ROUND(I129*H129,2)</f>
        <v>0</v>
      </c>
      <c r="K129" s="221" t="s">
        <v>129</v>
      </c>
      <c r="L129" s="44"/>
      <c r="M129" s="226" t="s">
        <v>1</v>
      </c>
      <c r="N129" s="227" t="s">
        <v>40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326</v>
      </c>
      <c r="AT129" s="230" t="s">
        <v>125</v>
      </c>
      <c r="AU129" s="230" t="s">
        <v>85</v>
      </c>
      <c r="AY129" s="17" t="s">
        <v>123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83</v>
      </c>
      <c r="BK129" s="231">
        <f>ROUND(I129*H129,2)</f>
        <v>0</v>
      </c>
      <c r="BL129" s="17" t="s">
        <v>326</v>
      </c>
      <c r="BM129" s="230" t="s">
        <v>332</v>
      </c>
    </row>
    <row r="130" s="2" customFormat="1">
      <c r="A130" s="38"/>
      <c r="B130" s="39"/>
      <c r="C130" s="40"/>
      <c r="D130" s="232" t="s">
        <v>132</v>
      </c>
      <c r="E130" s="40"/>
      <c r="F130" s="233" t="s">
        <v>333</v>
      </c>
      <c r="G130" s="40"/>
      <c r="H130" s="40"/>
      <c r="I130" s="234"/>
      <c r="J130" s="40"/>
      <c r="K130" s="40"/>
      <c r="L130" s="44"/>
      <c r="M130" s="235"/>
      <c r="N130" s="236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132</v>
      </c>
      <c r="AU130" s="17" t="s">
        <v>85</v>
      </c>
    </row>
    <row r="131" s="12" customFormat="1" ht="22.8" customHeight="1">
      <c r="A131" s="12"/>
      <c r="B131" s="203"/>
      <c r="C131" s="204"/>
      <c r="D131" s="205" t="s">
        <v>74</v>
      </c>
      <c r="E131" s="217" t="s">
        <v>334</v>
      </c>
      <c r="F131" s="217" t="s">
        <v>335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SUM(P132:P137)</f>
        <v>0</v>
      </c>
      <c r="Q131" s="211"/>
      <c r="R131" s="212">
        <f>SUM(R132:R137)</f>
        <v>0</v>
      </c>
      <c r="S131" s="211"/>
      <c r="T131" s="213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147</v>
      </c>
      <c r="AT131" s="215" t="s">
        <v>74</v>
      </c>
      <c r="AU131" s="215" t="s">
        <v>83</v>
      </c>
      <c r="AY131" s="214" t="s">
        <v>123</v>
      </c>
      <c r="BK131" s="216">
        <f>SUM(BK132:BK137)</f>
        <v>0</v>
      </c>
    </row>
    <row r="132" s="2" customFormat="1" ht="16.5" customHeight="1">
      <c r="A132" s="38"/>
      <c r="B132" s="39"/>
      <c r="C132" s="219" t="s">
        <v>138</v>
      </c>
      <c r="D132" s="219" t="s">
        <v>125</v>
      </c>
      <c r="E132" s="220" t="s">
        <v>336</v>
      </c>
      <c r="F132" s="221" t="s">
        <v>335</v>
      </c>
      <c r="G132" s="222" t="s">
        <v>325</v>
      </c>
      <c r="H132" s="223">
        <v>1</v>
      </c>
      <c r="I132" s="224"/>
      <c r="J132" s="225">
        <f>ROUND(I132*H132,2)</f>
        <v>0</v>
      </c>
      <c r="K132" s="221" t="s">
        <v>129</v>
      </c>
      <c r="L132" s="44"/>
      <c r="M132" s="226" t="s">
        <v>1</v>
      </c>
      <c r="N132" s="227" t="s">
        <v>40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326</v>
      </c>
      <c r="AT132" s="230" t="s">
        <v>125</v>
      </c>
      <c r="AU132" s="230" t="s">
        <v>85</v>
      </c>
      <c r="AY132" s="17" t="s">
        <v>123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83</v>
      </c>
      <c r="BK132" s="231">
        <f>ROUND(I132*H132,2)</f>
        <v>0</v>
      </c>
      <c r="BL132" s="17" t="s">
        <v>326</v>
      </c>
      <c r="BM132" s="230" t="s">
        <v>337</v>
      </c>
    </row>
    <row r="133" s="2" customFormat="1">
      <c r="A133" s="38"/>
      <c r="B133" s="39"/>
      <c r="C133" s="40"/>
      <c r="D133" s="232" t="s">
        <v>132</v>
      </c>
      <c r="E133" s="40"/>
      <c r="F133" s="233" t="s">
        <v>335</v>
      </c>
      <c r="G133" s="40"/>
      <c r="H133" s="40"/>
      <c r="I133" s="234"/>
      <c r="J133" s="40"/>
      <c r="K133" s="40"/>
      <c r="L133" s="44"/>
      <c r="M133" s="235"/>
      <c r="N133" s="236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132</v>
      </c>
      <c r="AU133" s="17" t="s">
        <v>85</v>
      </c>
    </row>
    <row r="134" s="2" customFormat="1" ht="16.5" customHeight="1">
      <c r="A134" s="38"/>
      <c r="B134" s="39"/>
      <c r="C134" s="219" t="s">
        <v>130</v>
      </c>
      <c r="D134" s="219" t="s">
        <v>125</v>
      </c>
      <c r="E134" s="220" t="s">
        <v>338</v>
      </c>
      <c r="F134" s="221" t="s">
        <v>339</v>
      </c>
      <c r="G134" s="222" t="s">
        <v>325</v>
      </c>
      <c r="H134" s="223">
        <v>1</v>
      </c>
      <c r="I134" s="224"/>
      <c r="J134" s="225">
        <f>ROUND(I134*H134,2)</f>
        <v>0</v>
      </c>
      <c r="K134" s="221" t="s">
        <v>129</v>
      </c>
      <c r="L134" s="44"/>
      <c r="M134" s="226" t="s">
        <v>1</v>
      </c>
      <c r="N134" s="227" t="s">
        <v>40</v>
      </c>
      <c r="O134" s="91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326</v>
      </c>
      <c r="AT134" s="230" t="s">
        <v>125</v>
      </c>
      <c r="AU134" s="230" t="s">
        <v>85</v>
      </c>
      <c r="AY134" s="17" t="s">
        <v>123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83</v>
      </c>
      <c r="BK134" s="231">
        <f>ROUND(I134*H134,2)</f>
        <v>0</v>
      </c>
      <c r="BL134" s="17" t="s">
        <v>326</v>
      </c>
      <c r="BM134" s="230" t="s">
        <v>340</v>
      </c>
    </row>
    <row r="135" s="2" customFormat="1">
      <c r="A135" s="38"/>
      <c r="B135" s="39"/>
      <c r="C135" s="40"/>
      <c r="D135" s="232" t="s">
        <v>132</v>
      </c>
      <c r="E135" s="40"/>
      <c r="F135" s="233" t="s">
        <v>339</v>
      </c>
      <c r="G135" s="40"/>
      <c r="H135" s="40"/>
      <c r="I135" s="234"/>
      <c r="J135" s="40"/>
      <c r="K135" s="40"/>
      <c r="L135" s="44"/>
      <c r="M135" s="235"/>
      <c r="N135" s="236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132</v>
      </c>
      <c r="AU135" s="17" t="s">
        <v>85</v>
      </c>
    </row>
    <row r="136" s="2" customFormat="1" ht="16.5" customHeight="1">
      <c r="A136" s="38"/>
      <c r="B136" s="39"/>
      <c r="C136" s="219" t="s">
        <v>147</v>
      </c>
      <c r="D136" s="219" t="s">
        <v>125</v>
      </c>
      <c r="E136" s="220" t="s">
        <v>341</v>
      </c>
      <c r="F136" s="221" t="s">
        <v>342</v>
      </c>
      <c r="G136" s="222" t="s">
        <v>325</v>
      </c>
      <c r="H136" s="223">
        <v>1</v>
      </c>
      <c r="I136" s="224"/>
      <c r="J136" s="225">
        <f>ROUND(I136*H136,2)</f>
        <v>0</v>
      </c>
      <c r="K136" s="221" t="s">
        <v>343</v>
      </c>
      <c r="L136" s="44"/>
      <c r="M136" s="226" t="s">
        <v>1</v>
      </c>
      <c r="N136" s="227" t="s">
        <v>40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326</v>
      </c>
      <c r="AT136" s="230" t="s">
        <v>125</v>
      </c>
      <c r="AU136" s="230" t="s">
        <v>85</v>
      </c>
      <c r="AY136" s="17" t="s">
        <v>123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83</v>
      </c>
      <c r="BK136" s="231">
        <f>ROUND(I136*H136,2)</f>
        <v>0</v>
      </c>
      <c r="BL136" s="17" t="s">
        <v>326</v>
      </c>
      <c r="BM136" s="230" t="s">
        <v>344</v>
      </c>
    </row>
    <row r="137" s="2" customFormat="1">
      <c r="A137" s="38"/>
      <c r="B137" s="39"/>
      <c r="C137" s="40"/>
      <c r="D137" s="232" t="s">
        <v>132</v>
      </c>
      <c r="E137" s="40"/>
      <c r="F137" s="233" t="s">
        <v>342</v>
      </c>
      <c r="G137" s="40"/>
      <c r="H137" s="40"/>
      <c r="I137" s="234"/>
      <c r="J137" s="40"/>
      <c r="K137" s="40"/>
      <c r="L137" s="44"/>
      <c r="M137" s="235"/>
      <c r="N137" s="236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132</v>
      </c>
      <c r="AU137" s="17" t="s">
        <v>85</v>
      </c>
    </row>
    <row r="138" s="12" customFormat="1" ht="22.8" customHeight="1">
      <c r="A138" s="12"/>
      <c r="B138" s="203"/>
      <c r="C138" s="204"/>
      <c r="D138" s="205" t="s">
        <v>74</v>
      </c>
      <c r="E138" s="217" t="s">
        <v>345</v>
      </c>
      <c r="F138" s="217" t="s">
        <v>346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SUM(P139:P140)</f>
        <v>0</v>
      </c>
      <c r="Q138" s="211"/>
      <c r="R138" s="212">
        <f>SUM(R139:R140)</f>
        <v>0</v>
      </c>
      <c r="S138" s="211"/>
      <c r="T138" s="213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147</v>
      </c>
      <c r="AT138" s="215" t="s">
        <v>74</v>
      </c>
      <c r="AU138" s="215" t="s">
        <v>83</v>
      </c>
      <c r="AY138" s="214" t="s">
        <v>123</v>
      </c>
      <c r="BK138" s="216">
        <f>SUM(BK139:BK140)</f>
        <v>0</v>
      </c>
    </row>
    <row r="139" s="2" customFormat="1" ht="16.5" customHeight="1">
      <c r="A139" s="38"/>
      <c r="B139" s="39"/>
      <c r="C139" s="219" t="s">
        <v>152</v>
      </c>
      <c r="D139" s="219" t="s">
        <v>125</v>
      </c>
      <c r="E139" s="220" t="s">
        <v>347</v>
      </c>
      <c r="F139" s="221" t="s">
        <v>348</v>
      </c>
      <c r="G139" s="222" t="s">
        <v>325</v>
      </c>
      <c r="H139" s="223">
        <v>1</v>
      </c>
      <c r="I139" s="224"/>
      <c r="J139" s="225">
        <f>ROUND(I139*H139,2)</f>
        <v>0</v>
      </c>
      <c r="K139" s="221" t="s">
        <v>129</v>
      </c>
      <c r="L139" s="44"/>
      <c r="M139" s="226" t="s">
        <v>1</v>
      </c>
      <c r="N139" s="227" t="s">
        <v>40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326</v>
      </c>
      <c r="AT139" s="230" t="s">
        <v>125</v>
      </c>
      <c r="AU139" s="230" t="s">
        <v>85</v>
      </c>
      <c r="AY139" s="17" t="s">
        <v>123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83</v>
      </c>
      <c r="BK139" s="231">
        <f>ROUND(I139*H139,2)</f>
        <v>0</v>
      </c>
      <c r="BL139" s="17" t="s">
        <v>326</v>
      </c>
      <c r="BM139" s="230" t="s">
        <v>349</v>
      </c>
    </row>
    <row r="140" s="2" customFormat="1">
      <c r="A140" s="38"/>
      <c r="B140" s="39"/>
      <c r="C140" s="40"/>
      <c r="D140" s="232" t="s">
        <v>132</v>
      </c>
      <c r="E140" s="40"/>
      <c r="F140" s="233" t="s">
        <v>350</v>
      </c>
      <c r="G140" s="40"/>
      <c r="H140" s="40"/>
      <c r="I140" s="234"/>
      <c r="J140" s="40"/>
      <c r="K140" s="40"/>
      <c r="L140" s="44"/>
      <c r="M140" s="235"/>
      <c r="N140" s="236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132</v>
      </c>
      <c r="AU140" s="17" t="s">
        <v>85</v>
      </c>
    </row>
    <row r="141" s="12" customFormat="1" ht="22.8" customHeight="1">
      <c r="A141" s="12"/>
      <c r="B141" s="203"/>
      <c r="C141" s="204"/>
      <c r="D141" s="205" t="s">
        <v>74</v>
      </c>
      <c r="E141" s="217" t="s">
        <v>351</v>
      </c>
      <c r="F141" s="217" t="s">
        <v>352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SUM(P142:P143)</f>
        <v>0</v>
      </c>
      <c r="Q141" s="211"/>
      <c r="R141" s="212">
        <f>SUM(R142:R143)</f>
        <v>0</v>
      </c>
      <c r="S141" s="211"/>
      <c r="T141" s="213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147</v>
      </c>
      <c r="AT141" s="215" t="s">
        <v>74</v>
      </c>
      <c r="AU141" s="215" t="s">
        <v>83</v>
      </c>
      <c r="AY141" s="214" t="s">
        <v>123</v>
      </c>
      <c r="BK141" s="216">
        <f>SUM(BK142:BK143)</f>
        <v>0</v>
      </c>
    </row>
    <row r="142" s="2" customFormat="1" ht="16.5" customHeight="1">
      <c r="A142" s="38"/>
      <c r="B142" s="39"/>
      <c r="C142" s="219" t="s">
        <v>160</v>
      </c>
      <c r="D142" s="219" t="s">
        <v>125</v>
      </c>
      <c r="E142" s="220" t="s">
        <v>353</v>
      </c>
      <c r="F142" s="221" t="s">
        <v>354</v>
      </c>
      <c r="G142" s="222" t="s">
        <v>325</v>
      </c>
      <c r="H142" s="223">
        <v>1</v>
      </c>
      <c r="I142" s="224"/>
      <c r="J142" s="225">
        <f>ROUND(I142*H142,2)</f>
        <v>0</v>
      </c>
      <c r="K142" s="221" t="s">
        <v>129</v>
      </c>
      <c r="L142" s="44"/>
      <c r="M142" s="226" t="s">
        <v>1</v>
      </c>
      <c r="N142" s="227" t="s">
        <v>40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326</v>
      </c>
      <c r="AT142" s="230" t="s">
        <v>125</v>
      </c>
      <c r="AU142" s="230" t="s">
        <v>85</v>
      </c>
      <c r="AY142" s="17" t="s">
        <v>123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83</v>
      </c>
      <c r="BK142" s="231">
        <f>ROUND(I142*H142,2)</f>
        <v>0</v>
      </c>
      <c r="BL142" s="17" t="s">
        <v>326</v>
      </c>
      <c r="BM142" s="230" t="s">
        <v>355</v>
      </c>
    </row>
    <row r="143" s="2" customFormat="1">
      <c r="A143" s="38"/>
      <c r="B143" s="39"/>
      <c r="C143" s="40"/>
      <c r="D143" s="232" t="s">
        <v>132</v>
      </c>
      <c r="E143" s="40"/>
      <c r="F143" s="233" t="s">
        <v>354</v>
      </c>
      <c r="G143" s="40"/>
      <c r="H143" s="40"/>
      <c r="I143" s="234"/>
      <c r="J143" s="40"/>
      <c r="K143" s="40"/>
      <c r="L143" s="44"/>
      <c r="M143" s="235"/>
      <c r="N143" s="236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132</v>
      </c>
      <c r="AU143" s="17" t="s">
        <v>85</v>
      </c>
    </row>
    <row r="144" s="12" customFormat="1" ht="22.8" customHeight="1">
      <c r="A144" s="12"/>
      <c r="B144" s="203"/>
      <c r="C144" s="204"/>
      <c r="D144" s="205" t="s">
        <v>74</v>
      </c>
      <c r="E144" s="217" t="s">
        <v>356</v>
      </c>
      <c r="F144" s="217" t="s">
        <v>357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SUM(P145:P146)</f>
        <v>0</v>
      </c>
      <c r="Q144" s="211"/>
      <c r="R144" s="212">
        <f>SUM(R145:R146)</f>
        <v>0</v>
      </c>
      <c r="S144" s="211"/>
      <c r="T144" s="213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147</v>
      </c>
      <c r="AT144" s="215" t="s">
        <v>74</v>
      </c>
      <c r="AU144" s="215" t="s">
        <v>83</v>
      </c>
      <c r="AY144" s="214" t="s">
        <v>123</v>
      </c>
      <c r="BK144" s="216">
        <f>SUM(BK145:BK146)</f>
        <v>0</v>
      </c>
    </row>
    <row r="145" s="2" customFormat="1" ht="16.5" customHeight="1">
      <c r="A145" s="38"/>
      <c r="B145" s="39"/>
      <c r="C145" s="219" t="s">
        <v>165</v>
      </c>
      <c r="D145" s="219" t="s">
        <v>125</v>
      </c>
      <c r="E145" s="220" t="s">
        <v>358</v>
      </c>
      <c r="F145" s="221" t="s">
        <v>359</v>
      </c>
      <c r="G145" s="222" t="s">
        <v>325</v>
      </c>
      <c r="H145" s="223">
        <v>1</v>
      </c>
      <c r="I145" s="224"/>
      <c r="J145" s="225">
        <f>ROUND(I145*H145,2)</f>
        <v>0</v>
      </c>
      <c r="K145" s="221" t="s">
        <v>129</v>
      </c>
      <c r="L145" s="44"/>
      <c r="M145" s="226" t="s">
        <v>1</v>
      </c>
      <c r="N145" s="227" t="s">
        <v>40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326</v>
      </c>
      <c r="AT145" s="230" t="s">
        <v>125</v>
      </c>
      <c r="AU145" s="230" t="s">
        <v>85</v>
      </c>
      <c r="AY145" s="17" t="s">
        <v>123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83</v>
      </c>
      <c r="BK145" s="231">
        <f>ROUND(I145*H145,2)</f>
        <v>0</v>
      </c>
      <c r="BL145" s="17" t="s">
        <v>326</v>
      </c>
      <c r="BM145" s="230" t="s">
        <v>360</v>
      </c>
    </row>
    <row r="146" s="2" customFormat="1">
      <c r="A146" s="38"/>
      <c r="B146" s="39"/>
      <c r="C146" s="40"/>
      <c r="D146" s="232" t="s">
        <v>132</v>
      </c>
      <c r="E146" s="40"/>
      <c r="F146" s="233" t="s">
        <v>361</v>
      </c>
      <c r="G146" s="40"/>
      <c r="H146" s="40"/>
      <c r="I146" s="234"/>
      <c r="J146" s="40"/>
      <c r="K146" s="40"/>
      <c r="L146" s="44"/>
      <c r="M146" s="269"/>
      <c r="N146" s="270"/>
      <c r="O146" s="271"/>
      <c r="P146" s="271"/>
      <c r="Q146" s="271"/>
      <c r="R146" s="271"/>
      <c r="S146" s="271"/>
      <c r="T146" s="27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132</v>
      </c>
      <c r="AU146" s="17" t="s">
        <v>85</v>
      </c>
    </row>
    <row r="147" s="2" customFormat="1" ht="6.96" customHeight="1">
      <c r="A147" s="38"/>
      <c r="B147" s="66"/>
      <c r="C147" s="67"/>
      <c r="D147" s="67"/>
      <c r="E147" s="67"/>
      <c r="F147" s="67"/>
      <c r="G147" s="67"/>
      <c r="H147" s="67"/>
      <c r="I147" s="67"/>
      <c r="J147" s="67"/>
      <c r="K147" s="67"/>
      <c r="L147" s="44"/>
      <c r="M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</sheetData>
  <sheetProtection sheet="1" autoFilter="0" formatColumns="0" formatRows="0" objects="1" scenarios="1" spinCount="100000" saltValue="VwzNcYOpoA86QWt7WfuzmCh49XKHTexhLPJHnDQ6G7029oIGmsxLrGz8gn+Y29rSxFk+4w4gsl6dZlHlQX1A9w==" hashValue="geZ5Cdp70jwLNkp/+Llk+TsEuXx9IwpS1ikfB7uLbFKm2NTKTucHePMTUn71gd3szkMY5AJsZxy7z7yzPPtbhA==" algorithmName="SHA-512" password="CC35"/>
  <autoFilter ref="C122:K14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0"/>
    </row>
    <row r="4" s="1" customFormat="1" ht="24.96" customHeight="1">
      <c r="B4" s="20"/>
      <c r="C4" s="139" t="s">
        <v>362</v>
      </c>
      <c r="H4" s="20"/>
    </row>
    <row r="5" s="1" customFormat="1" ht="12" customHeight="1">
      <c r="B5" s="20"/>
      <c r="C5" s="273" t="s">
        <v>13</v>
      </c>
      <c r="D5" s="148" t="s">
        <v>14</v>
      </c>
      <c r="E5" s="1"/>
      <c r="F5" s="1"/>
      <c r="H5" s="20"/>
    </row>
    <row r="6" s="1" customFormat="1" ht="36.96" customHeight="1">
      <c r="B6" s="20"/>
      <c r="C6" s="274" t="s">
        <v>16</v>
      </c>
      <c r="D6" s="275" t="s">
        <v>17</v>
      </c>
      <c r="E6" s="1"/>
      <c r="F6" s="1"/>
      <c r="H6" s="20"/>
    </row>
    <row r="7" s="1" customFormat="1" ht="16.5" customHeight="1">
      <c r="B7" s="20"/>
      <c r="C7" s="141" t="s">
        <v>22</v>
      </c>
      <c r="D7" s="145" t="str">
        <f>'Rekapitulace stavby'!AN8</f>
        <v>5. 6. 2025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2"/>
      <c r="B9" s="276"/>
      <c r="C9" s="277" t="s">
        <v>56</v>
      </c>
      <c r="D9" s="278" t="s">
        <v>57</v>
      </c>
      <c r="E9" s="278" t="s">
        <v>110</v>
      </c>
      <c r="F9" s="279" t="s">
        <v>363</v>
      </c>
      <c r="G9" s="192"/>
      <c r="H9" s="276"/>
    </row>
    <row r="10" s="2" customFormat="1" ht="26.4" customHeight="1">
      <c r="A10" s="38"/>
      <c r="B10" s="44"/>
      <c r="C10" s="280" t="s">
        <v>80</v>
      </c>
      <c r="D10" s="280" t="s">
        <v>81</v>
      </c>
      <c r="E10" s="38"/>
      <c r="F10" s="38"/>
      <c r="G10" s="38"/>
      <c r="H10" s="44"/>
    </row>
    <row r="11" s="2" customFormat="1" ht="16.8" customHeight="1">
      <c r="A11" s="38"/>
      <c r="B11" s="44"/>
      <c r="C11" s="281" t="s">
        <v>89</v>
      </c>
      <c r="D11" s="282" t="s">
        <v>90</v>
      </c>
      <c r="E11" s="283" t="s">
        <v>91</v>
      </c>
      <c r="F11" s="284">
        <v>139.80000000000001</v>
      </c>
      <c r="G11" s="38"/>
      <c r="H11" s="44"/>
    </row>
    <row r="12" s="2" customFormat="1" ht="16.8" customHeight="1">
      <c r="A12" s="38"/>
      <c r="B12" s="44"/>
      <c r="C12" s="285" t="s">
        <v>1</v>
      </c>
      <c r="D12" s="285" t="s">
        <v>158</v>
      </c>
      <c r="E12" s="17" t="s">
        <v>1</v>
      </c>
      <c r="F12" s="286">
        <v>0</v>
      </c>
      <c r="G12" s="38"/>
      <c r="H12" s="44"/>
    </row>
    <row r="13" s="2" customFormat="1" ht="16.8" customHeight="1">
      <c r="A13" s="38"/>
      <c r="B13" s="44"/>
      <c r="C13" s="285" t="s">
        <v>1</v>
      </c>
      <c r="D13" s="285" t="s">
        <v>92</v>
      </c>
      <c r="E13" s="17" t="s">
        <v>1</v>
      </c>
      <c r="F13" s="286">
        <v>139.80000000000001</v>
      </c>
      <c r="G13" s="38"/>
      <c r="H13" s="44"/>
    </row>
    <row r="14" s="2" customFormat="1" ht="16.8" customHeight="1">
      <c r="A14" s="38"/>
      <c r="B14" s="44"/>
      <c r="C14" s="285" t="s">
        <v>89</v>
      </c>
      <c r="D14" s="285" t="s">
        <v>159</v>
      </c>
      <c r="E14" s="17" t="s">
        <v>1</v>
      </c>
      <c r="F14" s="286">
        <v>139.80000000000001</v>
      </c>
      <c r="G14" s="38"/>
      <c r="H14" s="44"/>
    </row>
    <row r="15" s="2" customFormat="1" ht="16.8" customHeight="1">
      <c r="A15" s="38"/>
      <c r="B15" s="44"/>
      <c r="C15" s="287" t="s">
        <v>364</v>
      </c>
      <c r="D15" s="38"/>
      <c r="E15" s="38"/>
      <c r="F15" s="38"/>
      <c r="G15" s="38"/>
      <c r="H15" s="44"/>
    </row>
    <row r="16" s="2" customFormat="1" ht="16.8" customHeight="1">
      <c r="A16" s="38"/>
      <c r="B16" s="44"/>
      <c r="C16" s="285" t="s">
        <v>161</v>
      </c>
      <c r="D16" s="285" t="s">
        <v>162</v>
      </c>
      <c r="E16" s="17" t="s">
        <v>91</v>
      </c>
      <c r="F16" s="286">
        <v>139.80000000000001</v>
      </c>
      <c r="G16" s="38"/>
      <c r="H16" s="44"/>
    </row>
    <row r="17" s="2" customFormat="1">
      <c r="A17" s="38"/>
      <c r="B17" s="44"/>
      <c r="C17" s="285" t="s">
        <v>197</v>
      </c>
      <c r="D17" s="285" t="s">
        <v>198</v>
      </c>
      <c r="E17" s="17" t="s">
        <v>91</v>
      </c>
      <c r="F17" s="286">
        <v>139.80000000000001</v>
      </c>
      <c r="G17" s="38"/>
      <c r="H17" s="44"/>
    </row>
    <row r="18" s="2" customFormat="1">
      <c r="A18" s="38"/>
      <c r="B18" s="44"/>
      <c r="C18" s="285" t="s">
        <v>203</v>
      </c>
      <c r="D18" s="285" t="s">
        <v>204</v>
      </c>
      <c r="E18" s="17" t="s">
        <v>91</v>
      </c>
      <c r="F18" s="286">
        <v>575.39999999999998</v>
      </c>
      <c r="G18" s="38"/>
      <c r="H18" s="44"/>
    </row>
    <row r="19" s="2" customFormat="1">
      <c r="A19" s="38"/>
      <c r="B19" s="44"/>
      <c r="C19" s="285" t="s">
        <v>239</v>
      </c>
      <c r="D19" s="285" t="s">
        <v>240</v>
      </c>
      <c r="E19" s="17" t="s">
        <v>91</v>
      </c>
      <c r="F19" s="286">
        <v>571.60000000000002</v>
      </c>
      <c r="G19" s="38"/>
      <c r="H19" s="44"/>
    </row>
    <row r="20" s="2" customFormat="1">
      <c r="A20" s="38"/>
      <c r="B20" s="44"/>
      <c r="C20" s="285" t="s">
        <v>246</v>
      </c>
      <c r="D20" s="285" t="s">
        <v>247</v>
      </c>
      <c r="E20" s="17" t="s">
        <v>91</v>
      </c>
      <c r="F20" s="286">
        <v>8002.3999999999996</v>
      </c>
      <c r="G20" s="38"/>
      <c r="H20" s="44"/>
    </row>
    <row r="21" s="2" customFormat="1">
      <c r="A21" s="38"/>
      <c r="B21" s="44"/>
      <c r="C21" s="285" t="s">
        <v>253</v>
      </c>
      <c r="D21" s="285" t="s">
        <v>254</v>
      </c>
      <c r="E21" s="17" t="s">
        <v>255</v>
      </c>
      <c r="F21" s="286">
        <v>1028.8800000000001</v>
      </c>
      <c r="G21" s="38"/>
      <c r="H21" s="44"/>
    </row>
    <row r="22" s="2" customFormat="1" ht="16.8" customHeight="1">
      <c r="A22" s="38"/>
      <c r="B22" s="44"/>
      <c r="C22" s="285" t="s">
        <v>261</v>
      </c>
      <c r="D22" s="285" t="s">
        <v>262</v>
      </c>
      <c r="E22" s="17" t="s">
        <v>91</v>
      </c>
      <c r="F22" s="286">
        <v>571.60000000000002</v>
      </c>
      <c r="G22" s="38"/>
      <c r="H22" s="44"/>
    </row>
    <row r="23" s="2" customFormat="1" ht="16.8" customHeight="1">
      <c r="A23" s="38"/>
      <c r="B23" s="44"/>
      <c r="C23" s="281" t="s">
        <v>93</v>
      </c>
      <c r="D23" s="282" t="s">
        <v>94</v>
      </c>
      <c r="E23" s="283" t="s">
        <v>91</v>
      </c>
      <c r="F23" s="284">
        <v>431.80000000000001</v>
      </c>
      <c r="G23" s="38"/>
      <c r="H23" s="44"/>
    </row>
    <row r="24" s="2" customFormat="1" ht="16.8" customHeight="1">
      <c r="A24" s="38"/>
      <c r="B24" s="44"/>
      <c r="C24" s="285" t="s">
        <v>1</v>
      </c>
      <c r="D24" s="285" t="s">
        <v>158</v>
      </c>
      <c r="E24" s="17" t="s">
        <v>1</v>
      </c>
      <c r="F24" s="286">
        <v>0</v>
      </c>
      <c r="G24" s="38"/>
      <c r="H24" s="44"/>
    </row>
    <row r="25" s="2" customFormat="1" ht="16.8" customHeight="1">
      <c r="A25" s="38"/>
      <c r="B25" s="44"/>
      <c r="C25" s="285" t="s">
        <v>1</v>
      </c>
      <c r="D25" s="285" t="s">
        <v>95</v>
      </c>
      <c r="E25" s="17" t="s">
        <v>1</v>
      </c>
      <c r="F25" s="286">
        <v>431.80000000000001</v>
      </c>
      <c r="G25" s="38"/>
      <c r="H25" s="44"/>
    </row>
    <row r="26" s="2" customFormat="1" ht="16.8" customHeight="1">
      <c r="A26" s="38"/>
      <c r="B26" s="44"/>
      <c r="C26" s="285" t="s">
        <v>93</v>
      </c>
      <c r="D26" s="285" t="s">
        <v>159</v>
      </c>
      <c r="E26" s="17" t="s">
        <v>1</v>
      </c>
      <c r="F26" s="286">
        <v>431.80000000000001</v>
      </c>
      <c r="G26" s="38"/>
      <c r="H26" s="44"/>
    </row>
    <row r="27" s="2" customFormat="1" ht="16.8" customHeight="1">
      <c r="A27" s="38"/>
      <c r="B27" s="44"/>
      <c r="C27" s="287" t="s">
        <v>364</v>
      </c>
      <c r="D27" s="38"/>
      <c r="E27" s="38"/>
      <c r="F27" s="38"/>
      <c r="G27" s="38"/>
      <c r="H27" s="44"/>
    </row>
    <row r="28" s="2" customFormat="1">
      <c r="A28" s="38"/>
      <c r="B28" s="44"/>
      <c r="C28" s="285" t="s">
        <v>153</v>
      </c>
      <c r="D28" s="285" t="s">
        <v>154</v>
      </c>
      <c r="E28" s="17" t="s">
        <v>91</v>
      </c>
      <c r="F28" s="286">
        <v>431.80000000000001</v>
      </c>
      <c r="G28" s="38"/>
      <c r="H28" s="44"/>
    </row>
    <row r="29" s="2" customFormat="1">
      <c r="A29" s="38"/>
      <c r="B29" s="44"/>
      <c r="C29" s="285" t="s">
        <v>239</v>
      </c>
      <c r="D29" s="285" t="s">
        <v>240</v>
      </c>
      <c r="E29" s="17" t="s">
        <v>91</v>
      </c>
      <c r="F29" s="286">
        <v>571.60000000000002</v>
      </c>
      <c r="G29" s="38"/>
      <c r="H29" s="44"/>
    </row>
    <row r="30" s="2" customFormat="1">
      <c r="A30" s="38"/>
      <c r="B30" s="44"/>
      <c r="C30" s="285" t="s">
        <v>246</v>
      </c>
      <c r="D30" s="285" t="s">
        <v>247</v>
      </c>
      <c r="E30" s="17" t="s">
        <v>91</v>
      </c>
      <c r="F30" s="286">
        <v>8002.3999999999996</v>
      </c>
      <c r="G30" s="38"/>
      <c r="H30" s="44"/>
    </row>
    <row r="31" s="2" customFormat="1">
      <c r="A31" s="38"/>
      <c r="B31" s="44"/>
      <c r="C31" s="285" t="s">
        <v>253</v>
      </c>
      <c r="D31" s="285" t="s">
        <v>254</v>
      </c>
      <c r="E31" s="17" t="s">
        <v>255</v>
      </c>
      <c r="F31" s="286">
        <v>1028.8800000000001</v>
      </c>
      <c r="G31" s="38"/>
      <c r="H31" s="44"/>
    </row>
    <row r="32" s="2" customFormat="1" ht="16.8" customHeight="1">
      <c r="A32" s="38"/>
      <c r="B32" s="44"/>
      <c r="C32" s="285" t="s">
        <v>261</v>
      </c>
      <c r="D32" s="285" t="s">
        <v>262</v>
      </c>
      <c r="E32" s="17" t="s">
        <v>91</v>
      </c>
      <c r="F32" s="286">
        <v>571.60000000000002</v>
      </c>
      <c r="G32" s="38"/>
      <c r="H32" s="44"/>
    </row>
    <row r="33" s="2" customFormat="1" ht="7.44" customHeight="1">
      <c r="A33" s="38"/>
      <c r="B33" s="171"/>
      <c r="C33" s="172"/>
      <c r="D33" s="172"/>
      <c r="E33" s="172"/>
      <c r="F33" s="172"/>
      <c r="G33" s="172"/>
      <c r="H33" s="44"/>
    </row>
    <row r="34" s="2" customFormat="1">
      <c r="A34" s="38"/>
      <c r="B34" s="38"/>
      <c r="C34" s="38"/>
      <c r="D34" s="38"/>
      <c r="E34" s="38"/>
      <c r="F34" s="38"/>
      <c r="G34" s="38"/>
      <c r="H34" s="38"/>
    </row>
  </sheetData>
  <sheetProtection sheet="1" formatColumns="0" formatRows="0" objects="1" scenarios="1" spinCount="100000" saltValue="QJjk4g5WR+OPzYUTnyrbqCz7fa94mEv6V2UqshCwJmPyxjPuvDrtiapuaTTE86Yv99dXpwH1OrcCChGbgf7m5w==" hashValue="lwKTjBL4LYu5xixD2I3bAXAT+XDQNLbIycBmUZtHSBxBXZP42UlySX+yFDmabmIwmU3iKpxktEDLwI51VfAi4A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Skalnik</dc:creator>
  <cp:lastModifiedBy>Skalnik</cp:lastModifiedBy>
  <dcterms:created xsi:type="dcterms:W3CDTF">2025-06-11T08:06:31Z</dcterms:created>
  <dcterms:modified xsi:type="dcterms:W3CDTF">2025-06-11T08:06:33Z</dcterms:modified>
</cp:coreProperties>
</file>